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Акольдова_ Звіти\2. Діяльність_Аскольдова\1.Карітас_Фонд\Карітас - Печерськ Звіти\2025\"/>
    </mc:Choice>
  </mc:AlternateContent>
  <bookViews>
    <workbookView xWindow="0" yWindow="0" windowWidth="25200" windowHeight="11445"/>
  </bookViews>
  <sheets>
    <sheet name="Продуктові витрати" sheetId="1" r:id="rId1"/>
    <sheet name="Фінансовий звіт" sheetId="2" r:id="rId2"/>
    <sheet name="Кухня за 9 міс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0" i="1" l="1"/>
  <c r="AC49" i="1"/>
  <c r="AC48" i="1"/>
  <c r="AC47" i="1"/>
  <c r="AC46" i="1"/>
  <c r="AC45" i="1"/>
  <c r="AB13" i="1"/>
  <c r="Y13" i="1"/>
  <c r="V13" i="1"/>
  <c r="S13" i="1"/>
  <c r="P13" i="1"/>
  <c r="M13" i="1"/>
  <c r="J13" i="1"/>
  <c r="G13" i="1"/>
  <c r="D13" i="1"/>
  <c r="AB40" i="1"/>
  <c r="Y40" i="1"/>
  <c r="V40" i="1"/>
  <c r="S40" i="1"/>
  <c r="P40" i="1"/>
  <c r="M40" i="1"/>
  <c r="G40" i="1"/>
  <c r="D40" i="1"/>
  <c r="J40" i="1"/>
  <c r="I34" i="1"/>
  <c r="I33" i="1"/>
  <c r="I25" i="1"/>
  <c r="F16" i="1"/>
  <c r="F15" i="1"/>
  <c r="F14" i="1"/>
  <c r="AB15" i="1"/>
  <c r="Y15" i="1"/>
  <c r="V15" i="1"/>
  <c r="S15" i="1"/>
  <c r="P16" i="1"/>
  <c r="P15" i="1"/>
  <c r="M15" i="1"/>
  <c r="M16" i="1"/>
  <c r="J15" i="1"/>
  <c r="J16" i="1"/>
  <c r="G15" i="1"/>
  <c r="G16" i="1"/>
  <c r="D15" i="1"/>
  <c r="D16" i="1"/>
  <c r="AB14" i="1"/>
  <c r="AB16" i="1"/>
  <c r="AB17" i="1"/>
  <c r="Y14" i="1"/>
  <c r="Y16" i="1"/>
  <c r="Y17" i="1"/>
  <c r="Y18" i="1"/>
  <c r="V14" i="1"/>
  <c r="V16" i="1"/>
  <c r="V17" i="1"/>
  <c r="V18" i="1"/>
  <c r="V19" i="1"/>
  <c r="S14" i="1"/>
  <c r="S16" i="1"/>
  <c r="S17" i="1"/>
  <c r="S18" i="1"/>
  <c r="P14" i="1"/>
  <c r="P17" i="1"/>
  <c r="P18" i="1"/>
  <c r="M14" i="1"/>
  <c r="M17" i="1"/>
  <c r="M18" i="1"/>
  <c r="J14" i="1"/>
  <c r="J17" i="1"/>
  <c r="J18" i="1"/>
  <c r="G14" i="1"/>
  <c r="G17" i="1"/>
  <c r="D14" i="1"/>
  <c r="F33" i="1"/>
  <c r="Y33" i="1"/>
  <c r="AB33" i="1"/>
  <c r="V33" i="1"/>
  <c r="S33" i="1"/>
  <c r="P33" i="1"/>
  <c r="P34" i="1"/>
  <c r="P36" i="1" s="1"/>
  <c r="M33" i="1"/>
  <c r="J33" i="1"/>
  <c r="G33" i="1"/>
  <c r="D33" i="1"/>
  <c r="F19" i="1"/>
  <c r="F25" i="1"/>
  <c r="AB36" i="1"/>
  <c r="Y36" i="1"/>
  <c r="V36" i="1"/>
  <c r="S36" i="1"/>
  <c r="M36" i="1"/>
  <c r="AB35" i="1"/>
  <c r="AB34" i="1"/>
  <c r="AB32" i="1"/>
  <c r="AB31" i="1"/>
  <c r="AB30" i="1"/>
  <c r="Y35" i="1"/>
  <c r="Y34" i="1"/>
  <c r="Y32" i="1"/>
  <c r="Y31" i="1"/>
  <c r="Y30" i="1"/>
  <c r="V35" i="1"/>
  <c r="V34" i="1"/>
  <c r="V32" i="1"/>
  <c r="V31" i="1"/>
  <c r="V30" i="1"/>
  <c r="S35" i="1"/>
  <c r="S34" i="1"/>
  <c r="S32" i="1"/>
  <c r="S31" i="1"/>
  <c r="S30" i="1"/>
  <c r="P35" i="1"/>
  <c r="P32" i="1"/>
  <c r="P31" i="1"/>
  <c r="P30" i="1"/>
  <c r="M35" i="1"/>
  <c r="M34" i="1"/>
  <c r="M32" i="1"/>
  <c r="M31" i="1"/>
  <c r="M30" i="1"/>
  <c r="J35" i="1"/>
  <c r="J34" i="1"/>
  <c r="J32" i="1"/>
  <c r="J31" i="1"/>
  <c r="J30" i="1"/>
  <c r="G35" i="1"/>
  <c r="G36" i="1" s="1"/>
  <c r="G34" i="1"/>
  <c r="G32" i="1"/>
  <c r="G31" i="1"/>
  <c r="G30" i="1"/>
  <c r="D34" i="1"/>
  <c r="D31" i="1"/>
  <c r="D30" i="1"/>
  <c r="D32" i="1"/>
  <c r="D36" i="1" s="1"/>
  <c r="J36" i="1" l="1"/>
  <c r="AB25" i="1"/>
  <c r="AB26" i="1"/>
  <c r="AB27" i="1"/>
  <c r="Y26" i="1"/>
  <c r="Y27" i="1"/>
  <c r="V26" i="1"/>
  <c r="V27" i="1"/>
  <c r="S26" i="1"/>
  <c r="S27" i="1"/>
  <c r="P26" i="1"/>
  <c r="P27" i="1"/>
  <c r="M26" i="1"/>
  <c r="M27" i="1"/>
  <c r="J26" i="1"/>
  <c r="J27" i="1"/>
  <c r="G26" i="1"/>
  <c r="G27" i="1"/>
  <c r="D26" i="1"/>
  <c r="G18" i="1"/>
  <c r="G19" i="1"/>
  <c r="G20" i="1"/>
  <c r="D18" i="1"/>
  <c r="D19" i="1"/>
  <c r="D20" i="1"/>
  <c r="J9" i="1"/>
  <c r="J10" i="1"/>
  <c r="J11" i="1"/>
  <c r="J12" i="1"/>
  <c r="J19" i="1"/>
  <c r="J20" i="1"/>
  <c r="G9" i="1"/>
  <c r="G10" i="1"/>
  <c r="G11" i="1"/>
  <c r="G12" i="1"/>
  <c r="Y25" i="1"/>
  <c r="V25" i="1"/>
  <c r="S25" i="1"/>
  <c r="P25" i="1"/>
  <c r="M25" i="1"/>
  <c r="J25" i="1"/>
  <c r="G25" i="1"/>
  <c r="D25" i="1"/>
  <c r="I36" i="1"/>
  <c r="D35" i="1"/>
  <c r="K65" i="1"/>
  <c r="C63" i="1"/>
  <c r="D63" i="1"/>
  <c r="E63" i="1"/>
  <c r="F63" i="1"/>
  <c r="G63" i="1"/>
  <c r="H63" i="1"/>
  <c r="I63" i="1"/>
  <c r="J63" i="1"/>
  <c r="B63" i="1"/>
  <c r="K58" i="1"/>
  <c r="AB24" i="1" l="1"/>
  <c r="Y24" i="1"/>
  <c r="V24" i="1"/>
  <c r="S24" i="1"/>
  <c r="P24" i="1"/>
  <c r="M24" i="1"/>
  <c r="J24" i="1"/>
  <c r="G24" i="1"/>
  <c r="AB23" i="1"/>
  <c r="Y23" i="1"/>
  <c r="V23" i="1"/>
  <c r="S23" i="1"/>
  <c r="P23" i="1"/>
  <c r="M23" i="1"/>
  <c r="J23" i="1"/>
  <c r="G23" i="1"/>
  <c r="AB5" i="1"/>
  <c r="AB6" i="1"/>
  <c r="AB7" i="1"/>
  <c r="AB8" i="1"/>
  <c r="AB9" i="1"/>
  <c r="AB10" i="1"/>
  <c r="AB11" i="1"/>
  <c r="AB12" i="1"/>
  <c r="AB18" i="1"/>
  <c r="AB19" i="1"/>
  <c r="AB20" i="1"/>
  <c r="Y5" i="1"/>
  <c r="Y6" i="1"/>
  <c r="Y7" i="1"/>
  <c r="Y8" i="1"/>
  <c r="Y9" i="1"/>
  <c r="Y10" i="1"/>
  <c r="Y11" i="1"/>
  <c r="Y12" i="1"/>
  <c r="Y19" i="1"/>
  <c r="Y20" i="1"/>
  <c r="V5" i="1"/>
  <c r="V6" i="1"/>
  <c r="V7" i="1"/>
  <c r="V8" i="1"/>
  <c r="V9" i="1"/>
  <c r="V10" i="1"/>
  <c r="V11" i="1"/>
  <c r="V12" i="1"/>
  <c r="V20" i="1"/>
  <c r="S5" i="1"/>
  <c r="S6" i="1"/>
  <c r="S7" i="1"/>
  <c r="S8" i="1"/>
  <c r="S9" i="1"/>
  <c r="S10" i="1"/>
  <c r="S11" i="1"/>
  <c r="S12" i="1"/>
  <c r="S19" i="1"/>
  <c r="S20" i="1"/>
  <c r="P5" i="1"/>
  <c r="P6" i="1"/>
  <c r="P7" i="1"/>
  <c r="P8" i="1"/>
  <c r="P9" i="1"/>
  <c r="P10" i="1"/>
  <c r="P11" i="1"/>
  <c r="P12" i="1"/>
  <c r="P19" i="1"/>
  <c r="P20" i="1"/>
  <c r="M5" i="1"/>
  <c r="M6" i="1"/>
  <c r="M7" i="1"/>
  <c r="M8" i="1"/>
  <c r="M9" i="1"/>
  <c r="M10" i="1"/>
  <c r="M11" i="1"/>
  <c r="M12" i="1"/>
  <c r="M19" i="1"/>
  <c r="M20" i="1"/>
  <c r="AB4" i="1"/>
  <c r="Y4" i="1"/>
  <c r="V4" i="1"/>
  <c r="S4" i="1"/>
  <c r="P4" i="1"/>
  <c r="M4" i="1"/>
  <c r="D24" i="1"/>
  <c r="D27" i="1"/>
  <c r="D23" i="1"/>
  <c r="K61" i="1"/>
  <c r="K63" i="1" s="1"/>
  <c r="K55" i="1"/>
  <c r="K56" i="1"/>
  <c r="K57" i="1"/>
  <c r="K54" i="1"/>
  <c r="K53" i="1"/>
  <c r="D28" i="1" l="1"/>
  <c r="M28" i="1"/>
  <c r="Y28" i="1"/>
  <c r="G28" i="1"/>
  <c r="S28" i="1"/>
  <c r="J28" i="1"/>
  <c r="P28" i="1"/>
  <c r="V28" i="1"/>
  <c r="AB28" i="1"/>
  <c r="M21" i="1"/>
  <c r="M41" i="1" s="1"/>
  <c r="P21" i="1"/>
  <c r="S21" i="1"/>
  <c r="V21" i="1"/>
  <c r="Y21" i="1"/>
  <c r="AB21" i="1"/>
  <c r="AB41" i="1" s="1"/>
  <c r="D6" i="2"/>
  <c r="E6" i="2"/>
  <c r="F6" i="2"/>
  <c r="G6" i="2"/>
  <c r="H6" i="2"/>
  <c r="I6" i="2"/>
  <c r="J7" i="2" s="1"/>
  <c r="P41" i="1" l="1"/>
  <c r="S41" i="1"/>
  <c r="Y41" i="1"/>
  <c r="V41" i="1"/>
  <c r="J4" i="2"/>
  <c r="B4" i="3" l="1"/>
  <c r="B5" i="3"/>
  <c r="B6" i="3"/>
  <c r="B7" i="3"/>
  <c r="B8" i="3"/>
  <c r="B9" i="3"/>
  <c r="B3" i="3"/>
  <c r="B6" i="2" l="1"/>
  <c r="C5" i="2"/>
  <c r="J5" i="2" s="1"/>
  <c r="C6" i="2" l="1"/>
  <c r="J5" i="1"/>
  <c r="J6" i="1"/>
  <c r="J7" i="1"/>
  <c r="J8" i="1"/>
  <c r="J4" i="1"/>
  <c r="G5" i="1"/>
  <c r="G6" i="1"/>
  <c r="G7" i="1"/>
  <c r="G8" i="1"/>
  <c r="G4" i="1"/>
  <c r="D5" i="1"/>
  <c r="D6" i="1"/>
  <c r="D7" i="1"/>
  <c r="D8" i="1"/>
  <c r="D9" i="1"/>
  <c r="D10" i="1"/>
  <c r="D11" i="1"/>
  <c r="D12" i="1"/>
  <c r="D17" i="1"/>
  <c r="D4" i="1"/>
  <c r="D21" i="1" l="1"/>
  <c r="D41" i="1" s="1"/>
  <c r="J21" i="1"/>
  <c r="J41" i="1" s="1"/>
  <c r="G21" i="1"/>
  <c r="G41" i="1" s="1"/>
  <c r="AC41" i="1" l="1"/>
</calcChain>
</file>

<file path=xl/sharedStrings.xml><?xml version="1.0" encoding="utf-8"?>
<sst xmlns="http://schemas.openxmlformats.org/spreadsheetml/2006/main" count="165" uniqueCount="126">
  <si>
    <t>Картопля</t>
  </si>
  <si>
    <t>Морква</t>
  </si>
  <si>
    <t>Буряк</t>
  </si>
  <si>
    <t>Цибуля</t>
  </si>
  <si>
    <t>Капуста білокачанна</t>
  </si>
  <si>
    <t>Капуста цвітна</t>
  </si>
  <si>
    <t>Капуста синя салатна</t>
  </si>
  <si>
    <t xml:space="preserve">Капуста пекінська </t>
  </si>
  <si>
    <t xml:space="preserve">Капуста савойська </t>
  </si>
  <si>
    <t xml:space="preserve">Помідори свіжі </t>
  </si>
  <si>
    <t>Макарони</t>
  </si>
  <si>
    <t xml:space="preserve">Борошно </t>
  </si>
  <si>
    <t>Пластівці вівсяні</t>
  </si>
  <si>
    <t xml:space="preserve">Олія соняшникова </t>
  </si>
  <si>
    <t xml:space="preserve">Хліб </t>
  </si>
  <si>
    <t xml:space="preserve">Отримано пожертв на суму </t>
  </si>
  <si>
    <t>Витрачено</t>
  </si>
  <si>
    <t xml:space="preserve">Залишок на кінець місяця </t>
  </si>
  <si>
    <t>Залишок на початок місяця</t>
  </si>
  <si>
    <t>редька</t>
  </si>
  <si>
    <t>яблука</t>
  </si>
  <si>
    <t>ВПО</t>
  </si>
  <si>
    <t>Крупа пшенична</t>
  </si>
  <si>
    <t>I Квартал</t>
  </si>
  <si>
    <t>II Квартал</t>
  </si>
  <si>
    <t>III Квартал</t>
  </si>
  <si>
    <t>Загальні фактичні витрати на обіди</t>
  </si>
  <si>
    <t>Вартість куплених продуктів</t>
  </si>
  <si>
    <t>Вартість пожертвуваних продуктів</t>
  </si>
  <si>
    <t>Кількість обідів</t>
  </si>
  <si>
    <t>Середня кількість чол./обід</t>
  </si>
  <si>
    <t>Кількість ВПО</t>
  </si>
  <si>
    <t>Затрати на оплату праці</t>
  </si>
  <si>
    <t>Кухар</t>
  </si>
  <si>
    <t>Помічник</t>
  </si>
  <si>
    <t>Прибирання</t>
  </si>
  <si>
    <t>Затрати на комунальні платежі</t>
  </si>
  <si>
    <t>Газ</t>
  </si>
  <si>
    <t>Електроенергія</t>
  </si>
  <si>
    <t>Бензин генератор</t>
  </si>
  <si>
    <t>Вода</t>
  </si>
  <si>
    <t>Викачка ями</t>
  </si>
  <si>
    <t>Середня фактична собівартість 1 обіду,грн</t>
  </si>
  <si>
    <t>Середня собівартість 1 обіду по ринкових цінах,грн</t>
  </si>
  <si>
    <t>Зниження собівартості обіду за рахунок продуктових пожертв</t>
  </si>
  <si>
    <t>Середній відсоток пожертвуваних продуктів у загальній вартості продуктів</t>
  </si>
  <si>
    <t>Відсоток ВПО серед обідаючих</t>
  </si>
  <si>
    <t>Назва статті</t>
  </si>
  <si>
    <t>7 584</t>
  </si>
  <si>
    <t xml:space="preserve"> 4 083 </t>
  </si>
  <si>
    <t>425 121</t>
  </si>
  <si>
    <t>78 345</t>
  </si>
  <si>
    <t>49 576</t>
  </si>
  <si>
    <t xml:space="preserve"> 60 700</t>
  </si>
  <si>
    <t xml:space="preserve"> 297 200</t>
  </si>
  <si>
    <t>Надані обіди, чол</t>
  </si>
  <si>
    <t xml:space="preserve">ВПО,чол </t>
  </si>
  <si>
    <t>Повні фактичні витрати,грн</t>
  </si>
  <si>
    <r>
      <t>Куплені продукти,</t>
    </r>
    <r>
      <rPr>
        <b/>
        <sz val="12"/>
        <color rgb="FF000000"/>
        <rFont val="Calibri"/>
        <family val="2"/>
        <charset val="204"/>
        <scheme val="minor"/>
      </rPr>
      <t>грн</t>
    </r>
  </si>
  <si>
    <r>
      <t>Пожертвувані продукти,</t>
    </r>
    <r>
      <rPr>
        <b/>
        <sz val="12"/>
        <color rgb="FF000000"/>
        <rFont val="Calibri"/>
        <family val="2"/>
        <charset val="204"/>
        <scheme val="minor"/>
      </rPr>
      <t>грн</t>
    </r>
  </si>
  <si>
    <r>
      <t>Матеріальна допомога,</t>
    </r>
    <r>
      <rPr>
        <b/>
        <sz val="12"/>
        <color rgb="FF000000"/>
        <rFont val="Calibri"/>
        <family val="2"/>
        <charset val="204"/>
        <scheme val="minor"/>
      </rPr>
      <t xml:space="preserve"> грн</t>
    </r>
  </si>
  <si>
    <t>Комунальні витрати,грн</t>
  </si>
  <si>
    <t>2024 р.</t>
  </si>
  <si>
    <t>Стаття витрат</t>
  </si>
  <si>
    <t>СУМА</t>
  </si>
  <si>
    <t xml:space="preserve"> 2025 рік</t>
  </si>
  <si>
    <t>Для порівняння</t>
  </si>
  <si>
    <t>Стаття</t>
  </si>
  <si>
    <t>Підсумок на 1.10.2025</t>
  </si>
  <si>
    <t>Різниця за 9 міс. 2025</t>
  </si>
  <si>
    <t>Січень 2025</t>
  </si>
  <si>
    <t>Лютий 2025</t>
  </si>
  <si>
    <t>Березень 2025</t>
  </si>
  <si>
    <t>Сума, кг</t>
  </si>
  <si>
    <t>Квітень 2025</t>
  </si>
  <si>
    <t>Овочі</t>
  </si>
  <si>
    <t>Крупи</t>
  </si>
  <si>
    <t xml:space="preserve">М'ясо </t>
  </si>
  <si>
    <t>Вид продуктів</t>
  </si>
  <si>
    <t>мішки к-сть</t>
  </si>
  <si>
    <t>кг/1 мішок</t>
  </si>
  <si>
    <t>Травень 2025</t>
  </si>
  <si>
    <t>Червень 2025</t>
  </si>
  <si>
    <t>Липень 2025</t>
  </si>
  <si>
    <t>Серпень 2025</t>
  </si>
  <si>
    <t>Вересень 2025</t>
  </si>
  <si>
    <t>Кількість видач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</si>
  <si>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</si>
  <si>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</si>
  <si>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</si>
  <si>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</si>
  <si>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</si>
  <si>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</si>
  <si>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</si>
  <si>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</si>
  <si>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</si>
  <si>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Місяці    2025</t>
  </si>
  <si>
    <t>Парафіяни Аскольдової</t>
  </si>
  <si>
    <t>Потребуючі мешканці</t>
  </si>
  <si>
    <t>Репресовані та їх родини</t>
  </si>
  <si>
    <t>Загальна кількість</t>
  </si>
  <si>
    <t>Маскувальні сітки ЗСУ, шт</t>
  </si>
  <si>
    <t>Площа 1 маскув. сітки, м2</t>
  </si>
  <si>
    <t>Організації і парафії</t>
  </si>
  <si>
    <t>СУМА, м2</t>
  </si>
  <si>
    <t>Медичний інвентар</t>
  </si>
  <si>
    <t>Одяг, кг</t>
  </si>
  <si>
    <t>Солодощі</t>
  </si>
  <si>
    <t>цукерки</t>
  </si>
  <si>
    <t xml:space="preserve">бульйонні кубики, </t>
  </si>
  <si>
    <t>медичні набори: прокладки, памперси</t>
  </si>
  <si>
    <t>СУМА, кг</t>
  </si>
  <si>
    <t>огірки, 1банка/0,45</t>
  </si>
  <si>
    <t>Рис,1 упаковка/0,4 кг</t>
  </si>
  <si>
    <t>Помідори вялені</t>
  </si>
  <si>
    <t>Кетчуп Чилі, 1 уп/0,25</t>
  </si>
  <si>
    <t>Кабачки, аджика 1б/0,45</t>
  </si>
  <si>
    <t>Перець болгарський маринований 1б/0,45</t>
  </si>
  <si>
    <t>Риба, консерви</t>
  </si>
  <si>
    <t>Продуктові набори"Лицарі колумба"</t>
  </si>
  <si>
    <t>Сума за 9 міс. 2025</t>
  </si>
  <si>
    <t>Окуляри під замовлення, шт</t>
  </si>
  <si>
    <t>Стільці мед. регульовані,шт.</t>
  </si>
  <si>
    <t>Памело</t>
  </si>
  <si>
    <t>візок інвалідний</t>
  </si>
  <si>
    <t>Ходунки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</si>
</sst>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 applyAlignment="1">
      <alignment horizontal="left" vertical="center" indent="5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vertical="center" indent="2"/>
    </xf>
    <xf numFmtId="0" fontId="1" fillId="0" borderId="0" xfId="0" applyFont="1" applyAlignment="1">
      <alignment vertical="center"/>
    </xf>
    <xf numFmtId="0" fontId="1" fillId="0" borderId="0" xfId="0" applyFont="1"/>
    <xf numFmtId="0" fontId="0" fillId="2" borderId="0" xfId="0" applyFill="1"/>
    <xf numFmtId="0" fontId="1" fillId="3" borderId="0" xfId="0" applyFont="1" applyFill="1" applyAlignment="1">
      <alignment vertical="top" wrapText="1"/>
    </xf>
    <xf numFmtId="3" fontId="0" fillId="0" borderId="0" xfId="0" applyNumberFormat="1"/>
    <xf numFmtId="3" fontId="3" fillId="0" borderId="0" xfId="0" applyNumberFormat="1" applyFont="1"/>
    <xf numFmtId="0" fontId="3" fillId="0" borderId="0" xfId="0" applyFont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0" fontId="5" fillId="0" borderId="0" xfId="0" applyFont="1" applyFill="1" applyBorder="1"/>
    <xf numFmtId="3" fontId="5" fillId="0" borderId="0" xfId="0" applyNumberFormat="1" applyFont="1" applyFill="1" applyBorder="1"/>
    <xf numFmtId="0" fontId="7" fillId="0" borderId="0" xfId="0" applyFont="1" applyAlignment="1">
      <alignment vertical="center"/>
    </xf>
    <xf numFmtId="3" fontId="6" fillId="0" borderId="0" xfId="0" applyNumberFormat="1" applyFont="1" applyFill="1" applyBorder="1" applyAlignment="1">
      <alignment horizontal="right"/>
    </xf>
    <xf numFmtId="0" fontId="3" fillId="6" borderId="0" xfId="0" applyFont="1" applyFill="1"/>
    <xf numFmtId="0" fontId="8" fillId="6" borderId="0" xfId="0" applyFont="1" applyFill="1" applyAlignment="1">
      <alignment horizontal="right"/>
    </xf>
    <xf numFmtId="0" fontId="3" fillId="6" borderId="2" xfId="0" applyFont="1" applyFill="1" applyBorder="1" applyAlignment="1">
      <alignment horizontal="center"/>
    </xf>
    <xf numFmtId="3" fontId="7" fillId="0" borderId="0" xfId="0" applyNumberFormat="1" applyFont="1" applyAlignment="1">
      <alignment vertical="center"/>
    </xf>
    <xf numFmtId="3" fontId="5" fillId="4" borderId="0" xfId="0" applyNumberFormat="1" applyFont="1" applyFill="1" applyBorder="1"/>
    <xf numFmtId="0" fontId="7" fillId="7" borderId="0" xfId="0" applyFont="1" applyFill="1" applyAlignment="1">
      <alignment vertical="center"/>
    </xf>
    <xf numFmtId="3" fontId="7" fillId="7" borderId="0" xfId="0" applyNumberFormat="1" applyFont="1" applyFill="1" applyAlignment="1">
      <alignment vertical="center"/>
    </xf>
    <xf numFmtId="3" fontId="5" fillId="7" borderId="0" xfId="0" applyNumberFormat="1" applyFont="1" applyFill="1" applyBorder="1"/>
    <xf numFmtId="3" fontId="5" fillId="0" borderId="3" xfId="0" applyNumberFormat="1" applyFont="1" applyFill="1" applyBorder="1"/>
    <xf numFmtId="3" fontId="5" fillId="4" borderId="3" xfId="0" applyNumberFormat="1" applyFont="1" applyFill="1" applyBorder="1"/>
    <xf numFmtId="0" fontId="5" fillId="0" borderId="3" xfId="0" applyFont="1" applyFill="1" applyBorder="1"/>
    <xf numFmtId="0" fontId="2" fillId="0" borderId="4" xfId="0" applyFont="1" applyBorder="1" applyAlignment="1">
      <alignment vertical="top" wrapText="1"/>
    </xf>
    <xf numFmtId="0" fontId="5" fillId="0" borderId="5" xfId="0" applyFont="1" applyFill="1" applyBorder="1"/>
    <xf numFmtId="0" fontId="5" fillId="0" borderId="6" xfId="0" applyFont="1" applyFill="1" applyBorder="1"/>
    <xf numFmtId="0" fontId="2" fillId="5" borderId="7" xfId="0" applyFont="1" applyFill="1" applyBorder="1" applyAlignment="1">
      <alignment wrapText="1"/>
    </xf>
    <xf numFmtId="0" fontId="2" fillId="5" borderId="8" xfId="0" applyFont="1" applyFill="1" applyBorder="1" applyAlignment="1">
      <alignment wrapText="1"/>
    </xf>
    <xf numFmtId="0" fontId="2" fillId="5" borderId="9" xfId="0" applyFont="1" applyFill="1" applyBorder="1" applyAlignment="1">
      <alignment wrapText="1"/>
    </xf>
    <xf numFmtId="3" fontId="6" fillId="7" borderId="0" xfId="0" applyNumberFormat="1" applyFont="1" applyFill="1" applyBorder="1" applyAlignment="1">
      <alignment horizontal="right"/>
    </xf>
    <xf numFmtId="0" fontId="9" fillId="0" borderId="10" xfId="0" applyFont="1" applyBorder="1" applyAlignment="1">
      <alignment vertical="top" wrapText="1"/>
    </xf>
    <xf numFmtId="3" fontId="0" fillId="0" borderId="10" xfId="0" applyNumberFormat="1" applyBorder="1"/>
    <xf numFmtId="0" fontId="0" fillId="0" borderId="10" xfId="0" applyBorder="1"/>
    <xf numFmtId="0" fontId="9" fillId="8" borderId="11" xfId="0" applyFont="1" applyFill="1" applyBorder="1" applyAlignment="1">
      <alignment horizontal="center" wrapText="1"/>
    </xf>
    <xf numFmtId="3" fontId="0" fillId="2" borderId="10" xfId="0" applyNumberFormat="1" applyFill="1" applyBorder="1"/>
    <xf numFmtId="3" fontId="0" fillId="11" borderId="10" xfId="0" applyNumberFormat="1" applyFill="1" applyBorder="1"/>
    <xf numFmtId="0" fontId="9" fillId="2" borderId="10" xfId="0" applyFont="1" applyFill="1" applyBorder="1" applyAlignment="1">
      <alignment vertical="top" wrapText="1"/>
    </xf>
    <xf numFmtId="0" fontId="9" fillId="10" borderId="10" xfId="0" applyFont="1" applyFill="1" applyBorder="1" applyAlignment="1">
      <alignment vertical="top" wrapText="1"/>
    </xf>
    <xf numFmtId="0" fontId="9" fillId="11" borderId="10" xfId="0" applyFont="1" applyFill="1" applyBorder="1" applyAlignment="1">
      <alignment vertical="top" wrapText="1"/>
    </xf>
    <xf numFmtId="0" fontId="0" fillId="11" borderId="10" xfId="0" applyFill="1" applyBorder="1"/>
    <xf numFmtId="0" fontId="0" fillId="2" borderId="10" xfId="0" applyFill="1" applyBorder="1"/>
    <xf numFmtId="3" fontId="0" fillId="0" borderId="12" xfId="0" applyNumberFormat="1" applyBorder="1"/>
    <xf numFmtId="3" fontId="0" fillId="10" borderId="2" xfId="0" applyNumberFormat="1" applyFill="1" applyBorder="1"/>
    <xf numFmtId="0" fontId="9" fillId="0" borderId="13" xfId="0" applyFont="1" applyBorder="1" applyAlignment="1">
      <alignment vertical="top" wrapText="1"/>
    </xf>
    <xf numFmtId="0" fontId="1" fillId="8" borderId="2" xfId="0" applyFont="1" applyFill="1" applyBorder="1" applyAlignment="1">
      <alignment vertical="top" wrapText="1"/>
    </xf>
    <xf numFmtId="3" fontId="0" fillId="0" borderId="13" xfId="0" applyNumberFormat="1" applyBorder="1"/>
    <xf numFmtId="14" fontId="0" fillId="8" borderId="2" xfId="0" applyNumberFormat="1" applyFill="1" applyBorder="1"/>
    <xf numFmtId="0" fontId="0" fillId="0" borderId="13" xfId="0" applyBorder="1"/>
    <xf numFmtId="0" fontId="8" fillId="8" borderId="0" xfId="0" applyFont="1" applyFill="1" applyAlignment="1">
      <alignment horizontal="center" vertical="center"/>
    </xf>
    <xf numFmtId="0" fontId="8" fillId="12" borderId="2" xfId="0" applyFont="1" applyFill="1" applyBorder="1" applyAlignment="1">
      <alignment horizontal="left" vertical="top"/>
    </xf>
    <xf numFmtId="49" fontId="0" fillId="0" borderId="0" xfId="0" applyNumberFormat="1"/>
    <xf numFmtId="49" fontId="3" fillId="8" borderId="2" xfId="0" applyNumberFormat="1" applyFont="1" applyFill="1" applyBorder="1"/>
    <xf numFmtId="0" fontId="0" fillId="0" borderId="20" xfId="0" applyBorder="1"/>
    <xf numFmtId="0" fontId="8" fillId="0" borderId="2" xfId="0" applyFont="1" applyBorder="1"/>
    <xf numFmtId="0" fontId="0" fillId="0" borderId="13" xfId="0" applyBorder="1" applyAlignment="1">
      <alignment wrapText="1"/>
    </xf>
    <xf numFmtId="0" fontId="2" fillId="9" borderId="13" xfId="0" applyFont="1" applyFill="1" applyBorder="1" applyAlignment="1">
      <alignment wrapText="1"/>
    </xf>
    <xf numFmtId="0" fontId="0" fillId="0" borderId="21" xfId="0" applyBorder="1"/>
    <xf numFmtId="0" fontId="0" fillId="0" borderId="12" xfId="0" applyBorder="1"/>
    <xf numFmtId="0" fontId="0" fillId="0" borderId="22" xfId="0" applyBorder="1"/>
    <xf numFmtId="0" fontId="8" fillId="0" borderId="11" xfId="0" applyFont="1" applyBorder="1"/>
    <xf numFmtId="0" fontId="8" fillId="8" borderId="11" xfId="0" applyFont="1" applyFill="1" applyBorder="1" applyAlignment="1">
      <alignment horizontal="left" vertical="center"/>
    </xf>
    <xf numFmtId="0" fontId="2" fillId="0" borderId="14" xfId="0" applyFont="1" applyFill="1" applyBorder="1"/>
    <xf numFmtId="0" fontId="2" fillId="0" borderId="2" xfId="0" applyFont="1" applyBorder="1"/>
    <xf numFmtId="0" fontId="3" fillId="8" borderId="14" xfId="0" applyFont="1" applyFill="1" applyBorder="1"/>
    <xf numFmtId="0" fontId="2" fillId="0" borderId="0" xfId="0" applyFont="1" applyFill="1" applyBorder="1"/>
    <xf numFmtId="0" fontId="0" fillId="0" borderId="0" xfId="0" applyBorder="1"/>
    <xf numFmtId="0" fontId="8" fillId="0" borderId="0" xfId="0" applyFont="1" applyBorder="1"/>
    <xf numFmtId="0" fontId="0" fillId="12" borderId="11" xfId="0" applyFill="1" applyBorder="1"/>
    <xf numFmtId="0" fontId="0" fillId="0" borderId="23" xfId="0" applyBorder="1"/>
    <xf numFmtId="0" fontId="8" fillId="8" borderId="0" xfId="0" applyFont="1" applyFill="1" applyAlignment="1">
      <alignment horizontal="left" vertical="center"/>
    </xf>
    <xf numFmtId="0" fontId="2" fillId="2" borderId="0" xfId="0" applyFont="1" applyFill="1" applyAlignment="1">
      <alignment vertical="top" wrapText="1"/>
    </xf>
    <xf numFmtId="0" fontId="2" fillId="9" borderId="24" xfId="0" applyFont="1" applyFill="1" applyBorder="1" applyAlignment="1">
      <alignment wrapText="1"/>
    </xf>
    <xf numFmtId="49" fontId="3" fillId="0" borderId="25" xfId="0" applyNumberFormat="1" applyFont="1" applyBorder="1" applyAlignment="1">
      <alignment horizontal="center"/>
    </xf>
    <xf numFmtId="0" fontId="2" fillId="0" borderId="26" xfId="0" applyFont="1" applyBorder="1"/>
    <xf numFmtId="0" fontId="0" fillId="0" borderId="27" xfId="0" applyBorder="1"/>
    <xf numFmtId="0" fontId="0" fillId="0" borderId="25" xfId="0" applyBorder="1"/>
    <xf numFmtId="0" fontId="0" fillId="0" borderId="28" xfId="0" applyBorder="1"/>
    <xf numFmtId="0" fontId="3" fillId="10" borderId="29" xfId="0" applyFont="1" applyFill="1" applyBorder="1"/>
    <xf numFmtId="0" fontId="0" fillId="0" borderId="30" xfId="0" applyBorder="1"/>
    <xf numFmtId="49" fontId="8" fillId="0" borderId="14" xfId="0" applyNumberFormat="1" applyFont="1" applyBorder="1" applyAlignment="1">
      <alignment horizontal="center"/>
    </xf>
    <xf numFmtId="49" fontId="8" fillId="0" borderId="15" xfId="0" applyNumberFormat="1" applyFont="1" applyBorder="1" applyAlignment="1">
      <alignment horizontal="center"/>
    </xf>
    <xf numFmtId="49" fontId="8" fillId="0" borderId="16" xfId="0" applyNumberFormat="1" applyFont="1" applyBorder="1" applyAlignment="1">
      <alignment horizontal="center"/>
    </xf>
    <xf numFmtId="0" fontId="8" fillId="8" borderId="17" xfId="0" applyFont="1" applyFill="1" applyBorder="1" applyAlignment="1">
      <alignment horizontal="center" vertical="center"/>
    </xf>
    <xf numFmtId="0" fontId="8" fillId="8" borderId="18" xfId="0" applyFont="1" applyFill="1" applyBorder="1" applyAlignment="1">
      <alignment horizontal="center" vertical="center"/>
    </xf>
    <xf numFmtId="0" fontId="8" fillId="8" borderId="19" xfId="0" applyFont="1" applyFill="1" applyBorder="1" applyAlignment="1">
      <alignment horizontal="center" vertical="center"/>
    </xf>
    <xf numFmtId="0" fontId="8" fillId="6" borderId="0" xfId="0" applyFont="1" applyFill="1" applyAlignment="1">
      <alignment horizontal="center"/>
    </xf>
    <xf numFmtId="0" fontId="0" fillId="8" borderId="2" xfId="0" applyFill="1" applyBorder="1"/>
    <xf numFmtId="0" fontId="0" fillId="7" borderId="2" xfId="0" applyFill="1" applyBorder="1"/>
    <xf numFmtId="49" fontId="3" fillId="0" borderId="0" xfId="0" applyNumberFormat="1" applyFont="1"/>
    <xf numFmtId="0" fontId="0" fillId="0" borderId="14" xfId="0" applyBorder="1"/>
    <xf numFmtId="0" fontId="0" fillId="0" borderId="15" xfId="0" applyBorder="1"/>
    <xf numFmtId="0" fontId="10" fillId="13" borderId="2" xfId="0" applyFont="1" applyFill="1" applyBorder="1" applyAlignment="1">
      <alignment horizontal="left" vertical="center"/>
    </xf>
    <xf numFmtId="0" fontId="2" fillId="7" borderId="2" xfId="0" applyFont="1" applyFill="1" applyBorder="1" applyAlignment="1">
      <alignment wrapText="1"/>
    </xf>
    <xf numFmtId="0" fontId="0" fillId="12" borderId="2" xfId="0" applyFill="1" applyBorder="1"/>
    <xf numFmtId="0" fontId="0" fillId="0" borderId="11" xfId="0" applyBorder="1"/>
    <xf numFmtId="0" fontId="3" fillId="8" borderId="2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9966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5"/>
  <sheetViews>
    <sheetView tabSelected="1" topLeftCell="A39" workbookViewId="0">
      <selection activeCell="X49" sqref="X49"/>
    </sheetView>
  </sheetViews>
  <sheetFormatPr defaultRowHeight="15" x14ac:dyDescent="0.25"/>
  <cols>
    <col min="1" max="1" width="29.85546875" customWidth="1"/>
    <col min="2" max="2" width="6.5703125" customWidth="1"/>
    <col min="3" max="3" width="6.42578125" customWidth="1"/>
    <col min="4" max="6" width="6.7109375" customWidth="1"/>
    <col min="7" max="7" width="7" customWidth="1"/>
    <col min="8" max="8" width="6.85546875" customWidth="1"/>
    <col min="9" max="10" width="6.7109375" customWidth="1"/>
    <col min="11" max="11" width="7.85546875" customWidth="1"/>
    <col min="12" max="13" width="6.7109375" customWidth="1"/>
    <col min="14" max="28" width="6.42578125" customWidth="1"/>
    <col min="29" max="29" width="18.140625" customWidth="1"/>
  </cols>
  <sheetData>
    <row r="1" spans="1:29" ht="15.75" thickBot="1" x14ac:dyDescent="0.3"/>
    <row r="2" spans="1:29" ht="19.5" thickBot="1" x14ac:dyDescent="0.35">
      <c r="A2" s="54" t="s">
        <v>78</v>
      </c>
      <c r="B2" s="84" t="s">
        <v>70</v>
      </c>
      <c r="C2" s="85"/>
      <c r="D2" s="86"/>
      <c r="E2" s="84" t="s">
        <v>71</v>
      </c>
      <c r="F2" s="85"/>
      <c r="G2" s="86"/>
      <c r="H2" s="84" t="s">
        <v>72</v>
      </c>
      <c r="I2" s="85"/>
      <c r="J2" s="86"/>
      <c r="K2" s="84" t="s">
        <v>74</v>
      </c>
      <c r="L2" s="85"/>
      <c r="M2" s="86"/>
      <c r="N2" s="84" t="s">
        <v>81</v>
      </c>
      <c r="O2" s="85"/>
      <c r="P2" s="86"/>
      <c r="Q2" s="84" t="s">
        <v>82</v>
      </c>
      <c r="R2" s="85"/>
      <c r="S2" s="86"/>
      <c r="T2" s="84" t="s">
        <v>83</v>
      </c>
      <c r="U2" s="85"/>
      <c r="V2" s="86"/>
      <c r="W2" s="84" t="s">
        <v>84</v>
      </c>
      <c r="X2" s="85"/>
      <c r="Y2" s="86"/>
      <c r="Z2" s="84" t="s">
        <v>85</v>
      </c>
      <c r="AA2" s="85"/>
      <c r="AB2" s="86"/>
    </row>
    <row r="3" spans="1:29" ht="34.5" customHeight="1" thickBot="1" x14ac:dyDescent="0.3">
      <c r="A3" s="53" t="s">
        <v>75</v>
      </c>
      <c r="B3" s="59" t="s">
        <v>79</v>
      </c>
      <c r="C3" s="59" t="s">
        <v>80</v>
      </c>
      <c r="D3" s="60" t="s">
        <v>73</v>
      </c>
      <c r="E3" s="59" t="s">
        <v>79</v>
      </c>
      <c r="F3" s="59" t="s">
        <v>80</v>
      </c>
      <c r="G3" s="60" t="s">
        <v>73</v>
      </c>
      <c r="H3" s="59" t="s">
        <v>79</v>
      </c>
      <c r="I3" s="59" t="s">
        <v>80</v>
      </c>
      <c r="J3" s="60" t="s">
        <v>73</v>
      </c>
      <c r="K3" s="59" t="s">
        <v>79</v>
      </c>
      <c r="L3" s="59" t="s">
        <v>80</v>
      </c>
      <c r="M3" s="60" t="s">
        <v>73</v>
      </c>
      <c r="N3" s="59" t="s">
        <v>79</v>
      </c>
      <c r="O3" s="59" t="s">
        <v>80</v>
      </c>
      <c r="P3" s="60" t="s">
        <v>73</v>
      </c>
      <c r="Q3" s="59" t="s">
        <v>79</v>
      </c>
      <c r="R3" s="59" t="s">
        <v>80</v>
      </c>
      <c r="S3" s="60" t="s">
        <v>73</v>
      </c>
      <c r="T3" s="59" t="s">
        <v>79</v>
      </c>
      <c r="U3" s="59" t="s">
        <v>80</v>
      </c>
      <c r="V3" s="60" t="s">
        <v>73</v>
      </c>
      <c r="W3" s="59" t="s">
        <v>79</v>
      </c>
      <c r="X3" s="59" t="s">
        <v>80</v>
      </c>
      <c r="Y3" s="60" t="s">
        <v>73</v>
      </c>
      <c r="Z3" s="59" t="s">
        <v>79</v>
      </c>
      <c r="AA3" s="59" t="s">
        <v>80</v>
      </c>
      <c r="AB3" s="76" t="s">
        <v>73</v>
      </c>
      <c r="AC3" s="97" t="s">
        <v>120</v>
      </c>
    </row>
    <row r="4" spans="1:29" ht="16.5" customHeight="1" x14ac:dyDescent="0.25">
      <c r="A4" s="2" t="s">
        <v>0</v>
      </c>
      <c r="C4">
        <v>20</v>
      </c>
      <c r="D4">
        <f>B4*C4</f>
        <v>0</v>
      </c>
      <c r="G4">
        <f>E4*F4</f>
        <v>0</v>
      </c>
      <c r="J4">
        <f>H4*I4</f>
        <v>0</v>
      </c>
      <c r="K4">
        <v>35</v>
      </c>
      <c r="L4">
        <v>20</v>
      </c>
      <c r="M4">
        <f>K4*L4</f>
        <v>700</v>
      </c>
      <c r="P4">
        <f>N4*O4</f>
        <v>0</v>
      </c>
      <c r="Q4">
        <v>3</v>
      </c>
      <c r="R4">
        <v>20</v>
      </c>
      <c r="S4">
        <f>Q4*R4</f>
        <v>60</v>
      </c>
      <c r="V4">
        <f>T4*U4</f>
        <v>0</v>
      </c>
      <c r="W4">
        <v>2</v>
      </c>
      <c r="X4">
        <v>20</v>
      </c>
      <c r="Y4">
        <f>W4*X4</f>
        <v>40</v>
      </c>
      <c r="Z4">
        <v>2</v>
      </c>
      <c r="AA4">
        <v>20</v>
      </c>
      <c r="AB4">
        <f>Z4*AA4</f>
        <v>40</v>
      </c>
    </row>
    <row r="5" spans="1:29" ht="15.75" x14ac:dyDescent="0.25">
      <c r="A5" s="2" t="s">
        <v>1</v>
      </c>
      <c r="C5">
        <v>18</v>
      </c>
      <c r="D5">
        <f t="shared" ref="D5:D20" si="0">B5*C5</f>
        <v>0</v>
      </c>
      <c r="G5">
        <f t="shared" ref="G5:G20" si="1">E5*F5</f>
        <v>0</v>
      </c>
      <c r="H5">
        <v>1</v>
      </c>
      <c r="I5">
        <v>18</v>
      </c>
      <c r="J5">
        <f t="shared" ref="J5:J20" si="2">H5*I5</f>
        <v>18</v>
      </c>
      <c r="K5">
        <v>1</v>
      </c>
      <c r="L5">
        <v>20</v>
      </c>
      <c r="M5">
        <f t="shared" ref="M5:M20" si="3">K5*L5</f>
        <v>20</v>
      </c>
      <c r="P5">
        <f t="shared" ref="P5:P20" si="4">N5*O5</f>
        <v>0</v>
      </c>
      <c r="Q5">
        <v>1</v>
      </c>
      <c r="R5">
        <v>20</v>
      </c>
      <c r="S5">
        <f t="shared" ref="S5:S20" si="5">Q5*R5</f>
        <v>20</v>
      </c>
      <c r="V5">
        <f t="shared" ref="V5:V20" si="6">T5*U5</f>
        <v>0</v>
      </c>
      <c r="Y5">
        <f t="shared" ref="Y5:Y20" si="7">W5*X5</f>
        <v>0</v>
      </c>
      <c r="Z5">
        <v>2</v>
      </c>
      <c r="AA5">
        <v>20</v>
      </c>
      <c r="AB5">
        <f t="shared" ref="AB5:AB20" si="8">Z5*AA5</f>
        <v>40</v>
      </c>
    </row>
    <row r="6" spans="1:29" ht="15.75" x14ac:dyDescent="0.25">
      <c r="A6" s="2" t="s">
        <v>2</v>
      </c>
      <c r="C6">
        <v>20</v>
      </c>
      <c r="D6">
        <f t="shared" si="0"/>
        <v>0</v>
      </c>
      <c r="G6">
        <f t="shared" si="1"/>
        <v>0</v>
      </c>
      <c r="H6">
        <v>4</v>
      </c>
      <c r="I6">
        <v>18</v>
      </c>
      <c r="J6">
        <f t="shared" si="2"/>
        <v>72</v>
      </c>
      <c r="K6">
        <v>1</v>
      </c>
      <c r="L6">
        <v>18</v>
      </c>
      <c r="M6">
        <f t="shared" si="3"/>
        <v>18</v>
      </c>
      <c r="P6">
        <f t="shared" si="4"/>
        <v>0</v>
      </c>
      <c r="Q6">
        <v>3</v>
      </c>
      <c r="R6">
        <v>20</v>
      </c>
      <c r="S6">
        <f t="shared" si="5"/>
        <v>60</v>
      </c>
      <c r="V6">
        <f t="shared" si="6"/>
        <v>0</v>
      </c>
      <c r="Y6">
        <f t="shared" si="7"/>
        <v>0</v>
      </c>
      <c r="Z6">
        <v>5</v>
      </c>
      <c r="AA6">
        <v>20</v>
      </c>
      <c r="AB6">
        <f t="shared" si="8"/>
        <v>100</v>
      </c>
    </row>
    <row r="7" spans="1:29" ht="15.75" x14ac:dyDescent="0.25">
      <c r="A7" s="2" t="s">
        <v>3</v>
      </c>
      <c r="C7">
        <v>20</v>
      </c>
      <c r="D7">
        <f t="shared" si="0"/>
        <v>0</v>
      </c>
      <c r="G7">
        <f t="shared" si="1"/>
        <v>0</v>
      </c>
      <c r="J7">
        <f t="shared" si="2"/>
        <v>0</v>
      </c>
      <c r="K7">
        <v>2</v>
      </c>
      <c r="L7">
        <v>20</v>
      </c>
      <c r="M7">
        <f t="shared" si="3"/>
        <v>40</v>
      </c>
      <c r="P7">
        <f t="shared" si="4"/>
        <v>0</v>
      </c>
      <c r="Q7">
        <v>2</v>
      </c>
      <c r="R7">
        <v>18</v>
      </c>
      <c r="S7">
        <f t="shared" si="5"/>
        <v>36</v>
      </c>
      <c r="V7">
        <f t="shared" si="6"/>
        <v>0</v>
      </c>
      <c r="W7">
        <v>1</v>
      </c>
      <c r="X7">
        <v>20</v>
      </c>
      <c r="Y7">
        <f t="shared" si="7"/>
        <v>20</v>
      </c>
      <c r="Z7">
        <v>1</v>
      </c>
      <c r="AA7">
        <v>18</v>
      </c>
      <c r="AB7">
        <f t="shared" si="8"/>
        <v>18</v>
      </c>
    </row>
    <row r="8" spans="1:29" ht="15.75" x14ac:dyDescent="0.25">
      <c r="A8" s="2" t="s">
        <v>4</v>
      </c>
      <c r="C8">
        <v>26</v>
      </c>
      <c r="D8">
        <f t="shared" si="0"/>
        <v>0</v>
      </c>
      <c r="G8">
        <f t="shared" si="1"/>
        <v>0</v>
      </c>
      <c r="J8">
        <f t="shared" si="2"/>
        <v>0</v>
      </c>
      <c r="M8">
        <f t="shared" si="3"/>
        <v>0</v>
      </c>
      <c r="P8">
        <f t="shared" si="4"/>
        <v>0</v>
      </c>
      <c r="S8">
        <f t="shared" si="5"/>
        <v>0</v>
      </c>
      <c r="V8">
        <f t="shared" si="6"/>
        <v>0</v>
      </c>
      <c r="Y8">
        <f t="shared" si="7"/>
        <v>0</v>
      </c>
      <c r="AB8">
        <f t="shared" si="8"/>
        <v>0</v>
      </c>
    </row>
    <row r="9" spans="1:29" ht="15.75" x14ac:dyDescent="0.25">
      <c r="A9" s="2" t="s">
        <v>5</v>
      </c>
      <c r="C9">
        <v>20</v>
      </c>
      <c r="D9">
        <f t="shared" si="0"/>
        <v>0</v>
      </c>
      <c r="G9">
        <f t="shared" si="1"/>
        <v>0</v>
      </c>
      <c r="J9">
        <f t="shared" si="2"/>
        <v>0</v>
      </c>
      <c r="M9">
        <f t="shared" si="3"/>
        <v>0</v>
      </c>
      <c r="P9">
        <f t="shared" si="4"/>
        <v>0</v>
      </c>
      <c r="Q9">
        <v>5</v>
      </c>
      <c r="R9">
        <v>20</v>
      </c>
      <c r="S9">
        <f t="shared" si="5"/>
        <v>100</v>
      </c>
      <c r="V9">
        <f t="shared" si="6"/>
        <v>0</v>
      </c>
      <c r="Y9">
        <f t="shared" si="7"/>
        <v>0</v>
      </c>
      <c r="AB9">
        <f t="shared" si="8"/>
        <v>0</v>
      </c>
    </row>
    <row r="10" spans="1:29" ht="15.75" x14ac:dyDescent="0.25">
      <c r="A10" s="2" t="s">
        <v>6</v>
      </c>
      <c r="C10">
        <v>20</v>
      </c>
      <c r="D10">
        <f t="shared" si="0"/>
        <v>0</v>
      </c>
      <c r="G10">
        <f t="shared" si="1"/>
        <v>0</v>
      </c>
      <c r="J10">
        <f t="shared" si="2"/>
        <v>0</v>
      </c>
      <c r="M10">
        <f t="shared" si="3"/>
        <v>0</v>
      </c>
      <c r="P10">
        <f t="shared" si="4"/>
        <v>0</v>
      </c>
      <c r="S10">
        <f t="shared" si="5"/>
        <v>0</v>
      </c>
      <c r="V10">
        <f t="shared" si="6"/>
        <v>0</v>
      </c>
      <c r="Y10">
        <f t="shared" si="7"/>
        <v>0</v>
      </c>
      <c r="AB10">
        <f t="shared" si="8"/>
        <v>0</v>
      </c>
    </row>
    <row r="11" spans="1:29" ht="15.75" x14ac:dyDescent="0.25">
      <c r="A11" s="2" t="s">
        <v>7</v>
      </c>
      <c r="C11">
        <v>25</v>
      </c>
      <c r="D11">
        <f t="shared" si="0"/>
        <v>0</v>
      </c>
      <c r="G11">
        <f t="shared" si="1"/>
        <v>0</v>
      </c>
      <c r="I11">
        <v>25</v>
      </c>
      <c r="J11">
        <f t="shared" si="2"/>
        <v>0</v>
      </c>
      <c r="M11">
        <f t="shared" si="3"/>
        <v>0</v>
      </c>
      <c r="P11">
        <f t="shared" si="4"/>
        <v>0</v>
      </c>
      <c r="S11">
        <f t="shared" si="5"/>
        <v>0</v>
      </c>
      <c r="V11">
        <f t="shared" si="6"/>
        <v>0</v>
      </c>
      <c r="Y11">
        <f t="shared" si="7"/>
        <v>0</v>
      </c>
      <c r="AB11">
        <f t="shared" si="8"/>
        <v>0</v>
      </c>
    </row>
    <row r="12" spans="1:29" ht="15.75" x14ac:dyDescent="0.25">
      <c r="A12" s="2" t="s">
        <v>8</v>
      </c>
      <c r="C12">
        <v>25</v>
      </c>
      <c r="D12">
        <f t="shared" si="0"/>
        <v>0</v>
      </c>
      <c r="F12" s="2"/>
      <c r="G12">
        <f t="shared" si="1"/>
        <v>0</v>
      </c>
      <c r="J12">
        <f t="shared" si="2"/>
        <v>0</v>
      </c>
      <c r="M12">
        <f t="shared" si="3"/>
        <v>0</v>
      </c>
      <c r="P12">
        <f t="shared" si="4"/>
        <v>0</v>
      </c>
      <c r="S12">
        <f t="shared" si="5"/>
        <v>0</v>
      </c>
      <c r="V12">
        <f t="shared" si="6"/>
        <v>0</v>
      </c>
      <c r="Y12">
        <f t="shared" si="7"/>
        <v>0</v>
      </c>
      <c r="AB12">
        <f t="shared" si="8"/>
        <v>0</v>
      </c>
    </row>
    <row r="13" spans="1:29" ht="15.75" x14ac:dyDescent="0.25">
      <c r="A13" s="2" t="s">
        <v>123</v>
      </c>
      <c r="C13">
        <v>15</v>
      </c>
      <c r="D13">
        <f t="shared" si="0"/>
        <v>0</v>
      </c>
      <c r="F13" s="2"/>
      <c r="G13">
        <f t="shared" si="1"/>
        <v>0</v>
      </c>
      <c r="J13">
        <f t="shared" si="2"/>
        <v>0</v>
      </c>
      <c r="M13">
        <f t="shared" si="3"/>
        <v>0</v>
      </c>
      <c r="N13">
        <v>3</v>
      </c>
      <c r="O13">
        <v>15</v>
      </c>
      <c r="P13">
        <f t="shared" si="4"/>
        <v>45</v>
      </c>
      <c r="S13">
        <f t="shared" si="5"/>
        <v>0</v>
      </c>
      <c r="V13">
        <f t="shared" si="6"/>
        <v>0</v>
      </c>
      <c r="Y13">
        <f t="shared" si="7"/>
        <v>0</v>
      </c>
      <c r="AB13">
        <f t="shared" si="8"/>
        <v>0</v>
      </c>
    </row>
    <row r="14" spans="1:29" ht="15.75" x14ac:dyDescent="0.25">
      <c r="A14" s="2" t="s">
        <v>116</v>
      </c>
      <c r="D14">
        <f t="shared" si="0"/>
        <v>0</v>
      </c>
      <c r="E14">
        <v>16</v>
      </c>
      <c r="F14" s="2">
        <f>(6*0.45)</f>
        <v>2.7</v>
      </c>
      <c r="G14">
        <f t="shared" si="1"/>
        <v>43.2</v>
      </c>
      <c r="J14">
        <f t="shared" si="2"/>
        <v>0</v>
      </c>
      <c r="M14">
        <f t="shared" si="3"/>
        <v>0</v>
      </c>
      <c r="P14">
        <f t="shared" si="4"/>
        <v>0</v>
      </c>
      <c r="Q14">
        <v>7</v>
      </c>
      <c r="R14">
        <v>18</v>
      </c>
      <c r="S14">
        <f t="shared" si="5"/>
        <v>126</v>
      </c>
      <c r="V14">
        <f t="shared" si="6"/>
        <v>0</v>
      </c>
      <c r="W14">
        <v>2</v>
      </c>
      <c r="X14">
        <v>18</v>
      </c>
      <c r="Y14">
        <f t="shared" si="7"/>
        <v>36</v>
      </c>
      <c r="AB14">
        <f t="shared" si="8"/>
        <v>0</v>
      </c>
    </row>
    <row r="15" spans="1:29" ht="31.5" x14ac:dyDescent="0.25">
      <c r="A15" s="2" t="s">
        <v>117</v>
      </c>
      <c r="D15">
        <f t="shared" si="0"/>
        <v>0</v>
      </c>
      <c r="E15">
        <v>16</v>
      </c>
      <c r="F15" s="2">
        <f>(6*0.45)</f>
        <v>2.7</v>
      </c>
      <c r="G15">
        <f t="shared" si="1"/>
        <v>43.2</v>
      </c>
      <c r="J15">
        <f t="shared" si="2"/>
        <v>0</v>
      </c>
      <c r="M15">
        <f t="shared" si="3"/>
        <v>0</v>
      </c>
      <c r="P15">
        <f t="shared" si="4"/>
        <v>0</v>
      </c>
      <c r="S15">
        <f t="shared" si="5"/>
        <v>0</v>
      </c>
      <c r="T15">
        <v>8</v>
      </c>
      <c r="U15">
        <v>18</v>
      </c>
      <c r="V15">
        <f t="shared" si="6"/>
        <v>144</v>
      </c>
      <c r="W15">
        <v>2</v>
      </c>
      <c r="X15">
        <v>18</v>
      </c>
      <c r="Y15">
        <f t="shared" si="7"/>
        <v>36</v>
      </c>
      <c r="AB15">
        <f t="shared" si="8"/>
        <v>0</v>
      </c>
    </row>
    <row r="16" spans="1:29" ht="15.75" x14ac:dyDescent="0.25">
      <c r="A16" s="2" t="s">
        <v>114</v>
      </c>
      <c r="D16">
        <f t="shared" si="0"/>
        <v>0</v>
      </c>
      <c r="E16">
        <v>26</v>
      </c>
      <c r="F16" s="2">
        <f>(6*0.45)</f>
        <v>2.7</v>
      </c>
      <c r="G16">
        <f t="shared" si="1"/>
        <v>70.2</v>
      </c>
      <c r="J16">
        <f t="shared" si="2"/>
        <v>0</v>
      </c>
      <c r="M16">
        <f t="shared" si="3"/>
        <v>0</v>
      </c>
      <c r="P16">
        <f t="shared" si="4"/>
        <v>0</v>
      </c>
      <c r="S16">
        <f t="shared" si="5"/>
        <v>0</v>
      </c>
      <c r="V16">
        <f t="shared" si="6"/>
        <v>0</v>
      </c>
      <c r="Y16">
        <f t="shared" si="7"/>
        <v>0</v>
      </c>
      <c r="AB16">
        <f t="shared" si="8"/>
        <v>0</v>
      </c>
    </row>
    <row r="17" spans="1:28" ht="15.75" x14ac:dyDescent="0.25">
      <c r="A17" s="2" t="s">
        <v>9</v>
      </c>
      <c r="C17">
        <v>25</v>
      </c>
      <c r="D17">
        <f t="shared" si="0"/>
        <v>0</v>
      </c>
      <c r="F17" s="2"/>
      <c r="G17">
        <f t="shared" si="1"/>
        <v>0</v>
      </c>
      <c r="J17">
        <f t="shared" si="2"/>
        <v>0</v>
      </c>
      <c r="M17">
        <f t="shared" si="3"/>
        <v>0</v>
      </c>
      <c r="P17">
        <f t="shared" si="4"/>
        <v>0</v>
      </c>
      <c r="S17">
        <f t="shared" si="5"/>
        <v>0</v>
      </c>
      <c r="V17">
        <f t="shared" si="6"/>
        <v>0</v>
      </c>
      <c r="Y17">
        <f t="shared" si="7"/>
        <v>0</v>
      </c>
      <c r="AB17">
        <f t="shared" si="8"/>
        <v>0</v>
      </c>
    </row>
    <row r="18" spans="1:28" ht="15.75" x14ac:dyDescent="0.25">
      <c r="A18" s="2" t="s">
        <v>19</v>
      </c>
      <c r="B18">
        <v>3</v>
      </c>
      <c r="C18">
        <v>15</v>
      </c>
      <c r="D18">
        <f t="shared" si="0"/>
        <v>45</v>
      </c>
      <c r="G18">
        <f t="shared" si="1"/>
        <v>0</v>
      </c>
      <c r="J18">
        <f t="shared" si="2"/>
        <v>0</v>
      </c>
      <c r="M18">
        <f t="shared" si="3"/>
        <v>0</v>
      </c>
      <c r="N18">
        <v>6</v>
      </c>
      <c r="O18">
        <v>15</v>
      </c>
      <c r="P18">
        <f t="shared" si="4"/>
        <v>90</v>
      </c>
      <c r="Q18">
        <v>5</v>
      </c>
      <c r="R18">
        <v>15</v>
      </c>
      <c r="S18">
        <f t="shared" si="5"/>
        <v>75</v>
      </c>
      <c r="V18">
        <f t="shared" si="6"/>
        <v>0</v>
      </c>
      <c r="Y18">
        <f t="shared" si="7"/>
        <v>0</v>
      </c>
      <c r="AB18">
        <f t="shared" si="8"/>
        <v>0</v>
      </c>
    </row>
    <row r="19" spans="1:28" ht="15.75" x14ac:dyDescent="0.25">
      <c r="A19" s="2" t="s">
        <v>112</v>
      </c>
      <c r="D19">
        <f t="shared" si="0"/>
        <v>0</v>
      </c>
      <c r="E19">
        <v>32</v>
      </c>
      <c r="F19">
        <f>(0.45*6)</f>
        <v>2.7</v>
      </c>
      <c r="G19">
        <f t="shared" si="1"/>
        <v>86.4</v>
      </c>
      <c r="J19">
        <f t="shared" si="2"/>
        <v>0</v>
      </c>
      <c r="M19">
        <f t="shared" si="3"/>
        <v>0</v>
      </c>
      <c r="P19">
        <f t="shared" si="4"/>
        <v>0</v>
      </c>
      <c r="S19">
        <f t="shared" si="5"/>
        <v>0</v>
      </c>
      <c r="V19">
        <f t="shared" si="6"/>
        <v>0</v>
      </c>
      <c r="Y19">
        <f t="shared" si="7"/>
        <v>0</v>
      </c>
      <c r="AB19">
        <f t="shared" si="8"/>
        <v>0</v>
      </c>
    </row>
    <row r="20" spans="1:28" ht="15.75" x14ac:dyDescent="0.25">
      <c r="A20" s="2" t="s">
        <v>20</v>
      </c>
      <c r="D20">
        <f t="shared" si="0"/>
        <v>0</v>
      </c>
      <c r="F20" s="2"/>
      <c r="G20">
        <f t="shared" si="1"/>
        <v>0</v>
      </c>
      <c r="I20">
        <v>18</v>
      </c>
      <c r="J20">
        <f t="shared" si="2"/>
        <v>0</v>
      </c>
      <c r="M20">
        <f t="shared" si="3"/>
        <v>0</v>
      </c>
      <c r="P20">
        <f t="shared" si="4"/>
        <v>0</v>
      </c>
      <c r="S20">
        <f t="shared" si="5"/>
        <v>0</v>
      </c>
      <c r="V20">
        <f t="shared" si="6"/>
        <v>0</v>
      </c>
      <c r="Y20">
        <f t="shared" si="7"/>
        <v>0</v>
      </c>
      <c r="AB20">
        <f t="shared" si="8"/>
        <v>0</v>
      </c>
    </row>
    <row r="21" spans="1:28" ht="15.75" x14ac:dyDescent="0.25">
      <c r="A21" s="75" t="s">
        <v>64</v>
      </c>
      <c r="D21" s="6">
        <f>SUM(D4:D20)</f>
        <v>45</v>
      </c>
      <c r="F21" s="2"/>
      <c r="G21" s="6">
        <f>SUM(G4:G20)</f>
        <v>243.00000000000003</v>
      </c>
      <c r="J21" s="6">
        <f>SUM(J4:J20)</f>
        <v>90</v>
      </c>
      <c r="M21" s="6">
        <f>SUM(M4:M20)</f>
        <v>778</v>
      </c>
      <c r="P21" s="6">
        <f>SUM(P4:P20)</f>
        <v>135</v>
      </c>
      <c r="S21" s="6">
        <f>SUM(S4:S20)</f>
        <v>477</v>
      </c>
      <c r="V21" s="6">
        <f>SUM(V4:V20)</f>
        <v>144</v>
      </c>
      <c r="Y21" s="6">
        <f>SUM(Y4:Y20)</f>
        <v>132</v>
      </c>
      <c r="AB21" s="6">
        <f>SUM(AB4:AB20)</f>
        <v>198</v>
      </c>
    </row>
    <row r="22" spans="1:28" ht="18.75" x14ac:dyDescent="0.25">
      <c r="A22" s="53" t="s">
        <v>76</v>
      </c>
      <c r="F22" s="2"/>
    </row>
    <row r="23" spans="1:28" ht="15.75" x14ac:dyDescent="0.25">
      <c r="A23" s="2" t="s">
        <v>11</v>
      </c>
      <c r="B23">
        <v>1</v>
      </c>
      <c r="C23">
        <v>24</v>
      </c>
      <c r="D23">
        <f>B23*C23</f>
        <v>24</v>
      </c>
      <c r="E23">
        <v>2</v>
      </c>
      <c r="F23">
        <v>24</v>
      </c>
      <c r="G23">
        <f>E23*F23</f>
        <v>48</v>
      </c>
      <c r="I23" s="1"/>
      <c r="J23">
        <f>H23*I23</f>
        <v>0</v>
      </c>
      <c r="L23">
        <v>520</v>
      </c>
      <c r="M23">
        <f>K23*L23</f>
        <v>0</v>
      </c>
      <c r="P23">
        <f>N23*O23</f>
        <v>0</v>
      </c>
      <c r="S23">
        <f>Q23*R23</f>
        <v>0</v>
      </c>
      <c r="V23">
        <f>T23*U23</f>
        <v>0</v>
      </c>
      <c r="Y23">
        <f>W23*X23</f>
        <v>0</v>
      </c>
      <c r="AB23">
        <f>Z23*AA23</f>
        <v>0</v>
      </c>
    </row>
    <row r="24" spans="1:28" ht="15.75" x14ac:dyDescent="0.25">
      <c r="A24" s="2" t="s">
        <v>22</v>
      </c>
      <c r="B24">
        <v>0</v>
      </c>
      <c r="C24">
        <v>0</v>
      </c>
      <c r="D24">
        <f t="shared" ref="D24:D27" si="9">B24*C24</f>
        <v>0</v>
      </c>
      <c r="G24">
        <f t="shared" ref="G24:G27" si="10">E24*F24</f>
        <v>0</v>
      </c>
      <c r="I24" s="1"/>
      <c r="J24">
        <f t="shared" ref="J24:J27" si="11">H24*I24</f>
        <v>0</v>
      </c>
      <c r="L24">
        <v>40</v>
      </c>
      <c r="M24">
        <f t="shared" ref="M24:M27" si="12">K24*L24</f>
        <v>0</v>
      </c>
      <c r="P24">
        <f t="shared" ref="P24:P27" si="13">N24*O24</f>
        <v>0</v>
      </c>
      <c r="S24">
        <f t="shared" ref="S24:S27" si="14">Q24*R24</f>
        <v>0</v>
      </c>
      <c r="V24">
        <f t="shared" ref="V24:V27" si="15">T24*U24</f>
        <v>0</v>
      </c>
      <c r="Y24">
        <f t="shared" ref="Y24:Y27" si="16">W24*X24</f>
        <v>0</v>
      </c>
      <c r="AB24">
        <f t="shared" ref="AB24:AB27" si="17">Z24*AA24</f>
        <v>0</v>
      </c>
    </row>
    <row r="25" spans="1:28" ht="15.75" x14ac:dyDescent="0.25">
      <c r="A25" s="2" t="s">
        <v>113</v>
      </c>
      <c r="B25">
        <v>0</v>
      </c>
      <c r="C25">
        <v>0</v>
      </c>
      <c r="D25">
        <f t="shared" si="9"/>
        <v>0</v>
      </c>
      <c r="E25">
        <v>10</v>
      </c>
      <c r="F25">
        <f>(36*0.4)</f>
        <v>14.4</v>
      </c>
      <c r="G25">
        <f t="shared" si="10"/>
        <v>144</v>
      </c>
      <c r="H25">
        <v>15</v>
      </c>
      <c r="I25">
        <f>(36*0.4)</f>
        <v>14.4</v>
      </c>
      <c r="J25">
        <f t="shared" si="11"/>
        <v>216</v>
      </c>
      <c r="M25">
        <f t="shared" si="12"/>
        <v>0</v>
      </c>
      <c r="P25">
        <f t="shared" si="13"/>
        <v>0</v>
      </c>
      <c r="S25">
        <f t="shared" si="14"/>
        <v>0</v>
      </c>
      <c r="V25">
        <f t="shared" si="15"/>
        <v>0</v>
      </c>
      <c r="Y25">
        <f t="shared" si="16"/>
        <v>0</v>
      </c>
      <c r="AB25">
        <f t="shared" si="17"/>
        <v>0</v>
      </c>
    </row>
    <row r="26" spans="1:28" ht="15.75" x14ac:dyDescent="0.25">
      <c r="A26" s="2" t="s">
        <v>10</v>
      </c>
      <c r="B26">
        <v>37</v>
      </c>
      <c r="C26">
        <v>1</v>
      </c>
      <c r="D26">
        <f t="shared" si="9"/>
        <v>37</v>
      </c>
      <c r="G26">
        <f t="shared" si="10"/>
        <v>0</v>
      </c>
      <c r="I26" s="1"/>
      <c r="J26">
        <f t="shared" si="11"/>
        <v>0</v>
      </c>
      <c r="M26">
        <f t="shared" si="12"/>
        <v>0</v>
      </c>
      <c r="P26">
        <f t="shared" si="13"/>
        <v>0</v>
      </c>
      <c r="S26">
        <f t="shared" si="14"/>
        <v>0</v>
      </c>
      <c r="V26">
        <f t="shared" si="15"/>
        <v>0</v>
      </c>
      <c r="Y26">
        <f t="shared" si="16"/>
        <v>0</v>
      </c>
      <c r="AB26">
        <f t="shared" si="17"/>
        <v>0</v>
      </c>
    </row>
    <row r="27" spans="1:28" ht="15.75" x14ac:dyDescent="0.25">
      <c r="A27" s="2" t="s">
        <v>12</v>
      </c>
      <c r="B27">
        <v>0</v>
      </c>
      <c r="C27">
        <v>0</v>
      </c>
      <c r="D27">
        <f t="shared" si="9"/>
        <v>0</v>
      </c>
      <c r="G27">
        <f t="shared" si="10"/>
        <v>0</v>
      </c>
      <c r="I27" s="1"/>
      <c r="J27">
        <f t="shared" si="11"/>
        <v>0</v>
      </c>
      <c r="M27">
        <f t="shared" si="12"/>
        <v>0</v>
      </c>
      <c r="P27">
        <f t="shared" si="13"/>
        <v>0</v>
      </c>
      <c r="S27">
        <f t="shared" si="14"/>
        <v>0</v>
      </c>
      <c r="V27">
        <f t="shared" si="15"/>
        <v>0</v>
      </c>
      <c r="Y27">
        <f t="shared" si="16"/>
        <v>0</v>
      </c>
      <c r="AB27">
        <f t="shared" si="17"/>
        <v>0</v>
      </c>
    </row>
    <row r="28" spans="1:28" ht="15.75" x14ac:dyDescent="0.25">
      <c r="A28" s="75" t="s">
        <v>64</v>
      </c>
      <c r="D28" s="6">
        <f>SUM(D23:D27)</f>
        <v>61</v>
      </c>
      <c r="G28" s="6">
        <f>SUM(G23:G27)</f>
        <v>192</v>
      </c>
      <c r="I28" s="1"/>
      <c r="J28" s="6">
        <f>SUM(J23:J27)</f>
        <v>216</v>
      </c>
      <c r="M28" s="6">
        <f>SUM(M23:M27)</f>
        <v>0</v>
      </c>
      <c r="P28" s="6">
        <f>SUM(P23:P27)</f>
        <v>0</v>
      </c>
      <c r="S28" s="6">
        <f>SUM(S23:S27)</f>
        <v>0</v>
      </c>
      <c r="V28" s="6">
        <f>SUM(V23:V27)</f>
        <v>0</v>
      </c>
      <c r="Y28" s="6">
        <f>SUM(Y23:Y27)</f>
        <v>0</v>
      </c>
      <c r="AB28" s="6">
        <f>SUM(AB23:AB27)</f>
        <v>0</v>
      </c>
    </row>
    <row r="30" spans="1:28" ht="15.75" x14ac:dyDescent="0.25">
      <c r="A30" s="7" t="s">
        <v>13</v>
      </c>
      <c r="D30">
        <f t="shared" ref="D30:D31" si="18">B30*C30</f>
        <v>0</v>
      </c>
      <c r="G30">
        <f t="shared" ref="G30:G31" si="19">E30*F30</f>
        <v>0</v>
      </c>
      <c r="I30" s="1"/>
      <c r="J30">
        <f t="shared" ref="J30:J31" si="20">H30*I30</f>
        <v>0</v>
      </c>
      <c r="M30">
        <f t="shared" ref="M30:M31" si="21">K30*L30</f>
        <v>0</v>
      </c>
      <c r="P30">
        <f t="shared" ref="P30:P31" si="22">N30*O30</f>
        <v>0</v>
      </c>
      <c r="S30">
        <f t="shared" ref="S30:S31" si="23">Q30*R30</f>
        <v>0</v>
      </c>
      <c r="V30">
        <f t="shared" ref="V30:V31" si="24">T30*U30</f>
        <v>0</v>
      </c>
      <c r="Y30">
        <f t="shared" ref="Y30:Y31" si="25">W30*X30</f>
        <v>0</v>
      </c>
      <c r="AB30">
        <f t="shared" ref="AB30:AB31" si="26">Z30*AA30</f>
        <v>0</v>
      </c>
    </row>
    <row r="31" spans="1:28" ht="15.75" x14ac:dyDescent="0.25">
      <c r="A31" s="2" t="s">
        <v>14</v>
      </c>
      <c r="D31">
        <f t="shared" si="18"/>
        <v>0</v>
      </c>
      <c r="G31">
        <f t="shared" si="19"/>
        <v>0</v>
      </c>
      <c r="I31" s="1"/>
      <c r="J31">
        <f t="shared" si="20"/>
        <v>0</v>
      </c>
      <c r="M31">
        <f t="shared" si="21"/>
        <v>0</v>
      </c>
      <c r="P31">
        <f t="shared" si="22"/>
        <v>0</v>
      </c>
      <c r="S31">
        <f t="shared" si="23"/>
        <v>0</v>
      </c>
      <c r="V31">
        <f t="shared" si="24"/>
        <v>0</v>
      </c>
      <c r="Y31">
        <f t="shared" si="25"/>
        <v>0</v>
      </c>
      <c r="AB31">
        <f t="shared" si="26"/>
        <v>0</v>
      </c>
    </row>
    <row r="32" spans="1:28" ht="15.75" x14ac:dyDescent="0.25">
      <c r="A32" s="2" t="s">
        <v>109</v>
      </c>
      <c r="B32">
        <v>1</v>
      </c>
      <c r="C32">
        <v>8</v>
      </c>
      <c r="D32">
        <f>B32*C32</f>
        <v>8</v>
      </c>
      <c r="G32">
        <f>E32*F32</f>
        <v>0</v>
      </c>
      <c r="J32">
        <f>H32*I32</f>
        <v>0</v>
      </c>
      <c r="M32">
        <f>K32*L32</f>
        <v>0</v>
      </c>
      <c r="P32">
        <f>N32*O32</f>
        <v>0</v>
      </c>
      <c r="S32">
        <f>Q32*R32</f>
        <v>0</v>
      </c>
      <c r="V32">
        <f>T32*U32</f>
        <v>0</v>
      </c>
      <c r="Y32">
        <f>W32*X32</f>
        <v>0</v>
      </c>
      <c r="AB32">
        <f>Z32*AA32</f>
        <v>0</v>
      </c>
    </row>
    <row r="33" spans="1:30" ht="15.75" x14ac:dyDescent="0.25">
      <c r="A33" s="2" t="s">
        <v>115</v>
      </c>
      <c r="D33">
        <f>B33*C33</f>
        <v>0</v>
      </c>
      <c r="E33">
        <v>24</v>
      </c>
      <c r="F33">
        <f>(40*0.2)</f>
        <v>8</v>
      </c>
      <c r="G33">
        <f>E33*F33</f>
        <v>192</v>
      </c>
      <c r="H33">
        <v>48</v>
      </c>
      <c r="I33">
        <f>(40*0.2)</f>
        <v>8</v>
      </c>
      <c r="J33">
        <f>H33*I33</f>
        <v>384</v>
      </c>
      <c r="M33">
        <f>K33*L33</f>
        <v>0</v>
      </c>
      <c r="P33">
        <f t="shared" ref="P33:P34" si="27">N33*O33</f>
        <v>0</v>
      </c>
      <c r="S33">
        <f>Q33*R33</f>
        <v>0</v>
      </c>
      <c r="V33">
        <f>T33*U33</f>
        <v>0</v>
      </c>
      <c r="Y33">
        <f>W33*X33</f>
        <v>0</v>
      </c>
      <c r="AB33">
        <f>Z33*AA33</f>
        <v>0</v>
      </c>
    </row>
    <row r="34" spans="1:30" ht="15.75" x14ac:dyDescent="0.25">
      <c r="A34" s="2" t="s">
        <v>107</v>
      </c>
      <c r="D34">
        <f t="shared" ref="D34" si="28">B34*C34</f>
        <v>0</v>
      </c>
      <c r="G34">
        <f t="shared" ref="G34:G35" si="29">E34*F34</f>
        <v>0</v>
      </c>
      <c r="H34">
        <v>5</v>
      </c>
      <c r="I34">
        <f>(48*0.05)</f>
        <v>2.4000000000000004</v>
      </c>
      <c r="J34">
        <f t="shared" ref="J34:J35" si="30">H34*I34</f>
        <v>12.000000000000002</v>
      </c>
      <c r="M34">
        <f t="shared" ref="M34:M35" si="31">K34*L34</f>
        <v>0</v>
      </c>
      <c r="P34">
        <f t="shared" si="27"/>
        <v>0</v>
      </c>
      <c r="S34">
        <f t="shared" ref="S34:S35" si="32">Q34*R34</f>
        <v>0</v>
      </c>
      <c r="V34">
        <f t="shared" ref="V34:V35" si="33">T34*U34</f>
        <v>0</v>
      </c>
      <c r="Y34">
        <f t="shared" ref="Y34:Y35" si="34">W34*X34</f>
        <v>0</v>
      </c>
      <c r="AB34">
        <f t="shared" ref="AB34:AB35" si="35">Z34*AA34</f>
        <v>0</v>
      </c>
    </row>
    <row r="35" spans="1:30" ht="15.75" x14ac:dyDescent="0.25">
      <c r="A35" s="2" t="s">
        <v>108</v>
      </c>
      <c r="B35">
        <v>4</v>
      </c>
      <c r="C35">
        <v>4.5</v>
      </c>
      <c r="D35">
        <f t="shared" ref="D35" si="36">B35*C35</f>
        <v>18</v>
      </c>
      <c r="E35">
        <v>5</v>
      </c>
      <c r="F35">
        <v>3</v>
      </c>
      <c r="G35">
        <f t="shared" si="29"/>
        <v>15</v>
      </c>
      <c r="H35">
        <v>15</v>
      </c>
      <c r="I35">
        <v>3</v>
      </c>
      <c r="J35">
        <f t="shared" si="30"/>
        <v>45</v>
      </c>
      <c r="M35">
        <f t="shared" si="31"/>
        <v>0</v>
      </c>
      <c r="P35">
        <f t="shared" ref="P35" si="37">N35*O35</f>
        <v>0</v>
      </c>
      <c r="S35">
        <f t="shared" si="32"/>
        <v>0</v>
      </c>
      <c r="V35">
        <f t="shared" si="33"/>
        <v>0</v>
      </c>
      <c r="Y35">
        <f t="shared" si="34"/>
        <v>0</v>
      </c>
      <c r="AB35">
        <f t="shared" si="35"/>
        <v>0</v>
      </c>
      <c r="AD35">
        <v>4223</v>
      </c>
    </row>
    <row r="36" spans="1:30" ht="15.75" x14ac:dyDescent="0.25">
      <c r="A36" s="75" t="s">
        <v>64</v>
      </c>
      <c r="D36" s="6">
        <f>SUM(D30:D35)</f>
        <v>26</v>
      </c>
      <c r="G36" s="6">
        <f>SUM(G30:G35)</f>
        <v>207</v>
      </c>
      <c r="I36">
        <f>I34*I35</f>
        <v>7.2000000000000011</v>
      </c>
      <c r="J36" s="6">
        <f>SUM(J30:J35)</f>
        <v>441</v>
      </c>
      <c r="M36" s="6">
        <f>SUM(M30:M35)</f>
        <v>0</v>
      </c>
      <c r="P36" s="6">
        <f>SUM(P30:P35)</f>
        <v>0</v>
      </c>
      <c r="S36" s="6">
        <f>SUM(S30:S35)</f>
        <v>0</v>
      </c>
      <c r="V36" s="6">
        <f>SUM(V30:V35)</f>
        <v>0</v>
      </c>
      <c r="Y36" s="6">
        <f>SUM(Y30:Y35)</f>
        <v>0</v>
      </c>
      <c r="AB36" s="6">
        <f>SUM(AB30:AB35)</f>
        <v>0</v>
      </c>
    </row>
    <row r="38" spans="1:30" ht="15.75" x14ac:dyDescent="0.25">
      <c r="A38" s="7" t="s">
        <v>77</v>
      </c>
      <c r="D38" s="6">
        <v>30</v>
      </c>
      <c r="G38" s="6">
        <v>25</v>
      </c>
      <c r="J38" s="6">
        <v>28</v>
      </c>
      <c r="M38" s="6">
        <v>28</v>
      </c>
      <c r="P38" s="6">
        <v>28</v>
      </c>
      <c r="S38" s="6">
        <v>28</v>
      </c>
      <c r="V38" s="6">
        <v>28</v>
      </c>
      <c r="Y38" s="6">
        <v>25</v>
      </c>
      <c r="AB38" s="6">
        <v>28</v>
      </c>
    </row>
    <row r="39" spans="1:30" x14ac:dyDescent="0.25">
      <c r="A39" t="s">
        <v>118</v>
      </c>
      <c r="G39">
        <v>30</v>
      </c>
    </row>
    <row r="40" spans="1:30" ht="32.25" thickBot="1" x14ac:dyDescent="0.3">
      <c r="A40" s="2" t="s">
        <v>119</v>
      </c>
      <c r="D40">
        <f t="shared" ref="D40" si="38">B40*C40</f>
        <v>0</v>
      </c>
      <c r="G40">
        <f t="shared" ref="G40" si="39">E40*F40</f>
        <v>0</v>
      </c>
      <c r="H40">
        <v>80</v>
      </c>
      <c r="I40">
        <v>7</v>
      </c>
      <c r="J40">
        <f>H40*I40</f>
        <v>560</v>
      </c>
      <c r="M40">
        <f t="shared" ref="M40" si="40">K40*L40</f>
        <v>0</v>
      </c>
      <c r="P40">
        <f t="shared" ref="P40" si="41">N40*O40</f>
        <v>0</v>
      </c>
      <c r="S40">
        <f t="shared" ref="S40" si="42">Q40*R40</f>
        <v>0</v>
      </c>
      <c r="V40">
        <f t="shared" ref="V40" si="43">T40*U40</f>
        <v>0</v>
      </c>
      <c r="Y40">
        <f t="shared" ref="Y40" si="44">W40*X40</f>
        <v>0</v>
      </c>
      <c r="AB40">
        <f t="shared" ref="AB40" si="45">Z40*AA40</f>
        <v>0</v>
      </c>
    </row>
    <row r="41" spans="1:30" ht="21.75" thickBot="1" x14ac:dyDescent="0.3">
      <c r="A41" s="96" t="s">
        <v>111</v>
      </c>
      <c r="B41" s="94"/>
      <c r="C41" s="95"/>
      <c r="D41" s="91">
        <f>SUM(D21,D28,D36,D38:D39,D40)</f>
        <v>162</v>
      </c>
      <c r="E41" s="95"/>
      <c r="F41" s="95"/>
      <c r="G41" s="91">
        <f>SUM(G21,G28,G36,G38:G39,G40)</f>
        <v>697</v>
      </c>
      <c r="H41" s="95"/>
      <c r="I41" s="95"/>
      <c r="J41" s="91">
        <f>SUM(J21,J28,J36,J38:J39,J40)</f>
        <v>1335</v>
      </c>
      <c r="K41" s="95"/>
      <c r="L41" s="95"/>
      <c r="M41" s="91">
        <f>SUM(M21,M28,M36,M38:M39,M40)</f>
        <v>806</v>
      </c>
      <c r="N41" s="95"/>
      <c r="O41" s="95"/>
      <c r="P41" s="91">
        <f>SUM(P21,P28,P36,P38:P39,P40)</f>
        <v>163</v>
      </c>
      <c r="Q41" s="95"/>
      <c r="R41" s="95"/>
      <c r="S41" s="91">
        <f>SUM(S21,S28,S36,S38:S39,S40)</f>
        <v>505</v>
      </c>
      <c r="T41" s="95"/>
      <c r="U41" s="95"/>
      <c r="V41" s="91">
        <f>SUM(V21,V28,V36,V38:V39,V40)</f>
        <v>172</v>
      </c>
      <c r="W41" s="95"/>
      <c r="X41" s="95"/>
      <c r="Y41" s="91">
        <f>SUM(Y21,Y28,Y36,Y38:Y39,Y40)</f>
        <v>157</v>
      </c>
      <c r="Z41" s="95"/>
      <c r="AA41" s="95"/>
      <c r="AB41" s="91">
        <f>SUM(AB21,AB28,AB36,AB38:AB39,AB40)</f>
        <v>226</v>
      </c>
      <c r="AC41" s="92">
        <f>SUM(D41,G41,J41,M41,P41,S41,V41,Y41,AB41)</f>
        <v>4223</v>
      </c>
    </row>
    <row r="42" spans="1:30" ht="15.75" x14ac:dyDescent="0.25">
      <c r="A42" s="2"/>
    </row>
    <row r="43" spans="1:30" ht="18.75" x14ac:dyDescent="0.25">
      <c r="A43" s="53" t="s">
        <v>105</v>
      </c>
    </row>
    <row r="44" spans="1:30" ht="16.5" thickBot="1" x14ac:dyDescent="0.3">
      <c r="A44" s="2"/>
    </row>
    <row r="45" spans="1:30" ht="32.25" thickBot="1" x14ac:dyDescent="0.3">
      <c r="A45" s="2" t="s">
        <v>110</v>
      </c>
      <c r="D45">
        <v>4</v>
      </c>
      <c r="G45">
        <v>6</v>
      </c>
      <c r="J45">
        <v>4</v>
      </c>
      <c r="M45">
        <v>10</v>
      </c>
      <c r="P45">
        <v>6</v>
      </c>
      <c r="S45">
        <v>8</v>
      </c>
      <c r="V45">
        <v>8</v>
      </c>
      <c r="Y45">
        <v>5</v>
      </c>
      <c r="AB45">
        <v>10</v>
      </c>
      <c r="AC45" s="98">
        <f>SUM(D45,G45,J45,M45,P45,S45,V45,Y45,AB45)</f>
        <v>61</v>
      </c>
    </row>
    <row r="46" spans="1:30" ht="22.5" customHeight="1" x14ac:dyDescent="0.25">
      <c r="A46" t="s">
        <v>121</v>
      </c>
      <c r="M46" s="99">
        <v>10</v>
      </c>
      <c r="AC46">
        <f t="shared" ref="AC46:AC49" si="46">SUM(D46,G46,J46,M46,P46,S46,V46,Y46,AB46)</f>
        <v>10</v>
      </c>
    </row>
    <row r="47" spans="1:30" ht="17.25" customHeight="1" x14ac:dyDescent="0.25">
      <c r="A47" t="s">
        <v>122</v>
      </c>
      <c r="M47" s="73">
        <v>6</v>
      </c>
      <c r="AC47">
        <f t="shared" si="46"/>
        <v>6</v>
      </c>
    </row>
    <row r="48" spans="1:30" ht="17.25" customHeight="1" x14ac:dyDescent="0.25">
      <c r="A48" t="s">
        <v>125</v>
      </c>
      <c r="M48" s="73">
        <v>1</v>
      </c>
      <c r="AC48">
        <f t="shared" si="46"/>
        <v>1</v>
      </c>
    </row>
    <row r="49" spans="1:29" ht="22.5" customHeight="1" thickBot="1" x14ac:dyDescent="0.3">
      <c r="A49" t="s">
        <v>124</v>
      </c>
      <c r="M49" s="73">
        <v>1</v>
      </c>
      <c r="AC49">
        <f t="shared" si="46"/>
        <v>1</v>
      </c>
    </row>
    <row r="50" spans="1:29" ht="16.5" thickBot="1" x14ac:dyDescent="0.3">
      <c r="M50" s="100">
        <f>SUM(M46:M49)</f>
        <v>18</v>
      </c>
      <c r="P50" s="5"/>
    </row>
    <row r="51" spans="1:29" ht="19.5" thickBot="1" x14ac:dyDescent="0.3">
      <c r="B51" s="87" t="s">
        <v>96</v>
      </c>
      <c r="C51" s="88"/>
      <c r="D51" s="88"/>
      <c r="E51" s="88"/>
      <c r="F51" s="88"/>
      <c r="G51" s="88"/>
      <c r="H51" s="88"/>
      <c r="I51" s="88"/>
      <c r="J51" s="89"/>
      <c r="P51" s="5"/>
      <c r="Q51" s="55"/>
    </row>
    <row r="52" spans="1:29" ht="19.5" thickBot="1" x14ac:dyDescent="0.3">
      <c r="A52" s="65" t="s">
        <v>86</v>
      </c>
      <c r="B52" s="77" t="s">
        <v>87</v>
      </c>
      <c r="C52" s="77" t="s">
        <v>88</v>
      </c>
      <c r="D52" s="77" t="s">
        <v>89</v>
      </c>
      <c r="E52" s="77" t="s">
        <v>90</v>
      </c>
      <c r="F52" s="77" t="s">
        <v>91</v>
      </c>
      <c r="G52" s="77" t="s">
        <v>92</v>
      </c>
      <c r="H52" s="77" t="s">
        <v>93</v>
      </c>
      <c r="I52" s="77" t="s">
        <v>94</v>
      </c>
      <c r="J52" s="77" t="s">
        <v>95</v>
      </c>
      <c r="K52" s="56" t="s">
        <v>64</v>
      </c>
      <c r="L52" s="55"/>
      <c r="M52" s="55"/>
      <c r="N52" s="55"/>
      <c r="O52" s="55"/>
    </row>
    <row r="53" spans="1:29" ht="19.5" thickBot="1" x14ac:dyDescent="0.35">
      <c r="A53" s="78" t="s">
        <v>100</v>
      </c>
      <c r="B53" s="61">
        <v>46</v>
      </c>
      <c r="C53" s="62">
        <v>133</v>
      </c>
      <c r="D53" s="62">
        <v>179</v>
      </c>
      <c r="E53" s="62">
        <v>94</v>
      </c>
      <c r="F53" s="62">
        <v>53</v>
      </c>
      <c r="G53" s="62">
        <v>62</v>
      </c>
      <c r="H53" s="62">
        <v>24</v>
      </c>
      <c r="I53" s="62">
        <v>24</v>
      </c>
      <c r="J53" s="63">
        <v>19</v>
      </c>
      <c r="K53" s="64">
        <f>SUM(B53:J53)</f>
        <v>634</v>
      </c>
      <c r="M53" s="55"/>
      <c r="N53" s="55"/>
      <c r="O53" s="55"/>
      <c r="P53" s="55"/>
      <c r="Q53" s="55"/>
      <c r="R53" s="55"/>
      <c r="S53" s="55"/>
      <c r="T53" s="93"/>
      <c r="U53" s="55"/>
    </row>
    <row r="54" spans="1:29" ht="19.5" customHeight="1" thickBot="1" x14ac:dyDescent="0.35">
      <c r="A54" s="78" t="s">
        <v>21</v>
      </c>
      <c r="B54" s="37">
        <v>26</v>
      </c>
      <c r="C54" s="37">
        <v>61</v>
      </c>
      <c r="D54" s="37">
        <v>41</v>
      </c>
      <c r="E54" s="37">
        <v>42</v>
      </c>
      <c r="F54" s="37">
        <v>41</v>
      </c>
      <c r="G54" s="37">
        <v>36</v>
      </c>
      <c r="H54" s="37">
        <v>13</v>
      </c>
      <c r="I54" s="37">
        <v>11</v>
      </c>
      <c r="J54" s="57">
        <v>7</v>
      </c>
      <c r="K54" s="58">
        <f>SUM(B54:J54)</f>
        <v>278</v>
      </c>
      <c r="M54" s="55"/>
      <c r="N54" s="55"/>
      <c r="O54" s="55"/>
      <c r="P54" s="55"/>
      <c r="Q54" s="55"/>
      <c r="R54" s="55"/>
      <c r="S54" s="55"/>
      <c r="T54" s="55"/>
      <c r="U54" s="55"/>
    </row>
    <row r="55" spans="1:29" ht="18.95" customHeight="1" thickBot="1" x14ac:dyDescent="0.35">
      <c r="A55" s="78" t="s">
        <v>97</v>
      </c>
      <c r="B55" s="37">
        <v>4</v>
      </c>
      <c r="C55" s="37">
        <v>37</v>
      </c>
      <c r="D55" s="37">
        <v>114</v>
      </c>
      <c r="E55" s="37">
        <v>5</v>
      </c>
      <c r="F55" s="37">
        <v>7</v>
      </c>
      <c r="G55" s="37">
        <v>17</v>
      </c>
      <c r="H55" s="37">
        <v>6</v>
      </c>
      <c r="I55" s="37">
        <v>6</v>
      </c>
      <c r="J55" s="57">
        <v>5</v>
      </c>
      <c r="K55" s="58">
        <f t="shared" ref="K55:K58" si="47">SUM(B55:J55)</f>
        <v>201</v>
      </c>
      <c r="M55" s="55"/>
      <c r="N55" s="55"/>
      <c r="O55" s="55"/>
      <c r="P55" s="55"/>
      <c r="Q55" s="55"/>
      <c r="R55" s="55"/>
      <c r="S55" s="55"/>
      <c r="T55" s="55"/>
      <c r="U55" s="55"/>
    </row>
    <row r="56" spans="1:29" ht="18.95" customHeight="1" thickBot="1" x14ac:dyDescent="0.35">
      <c r="A56" s="78" t="s">
        <v>98</v>
      </c>
      <c r="B56" s="37">
        <v>3</v>
      </c>
      <c r="C56" s="37">
        <v>7</v>
      </c>
      <c r="D56" s="37">
        <v>9</v>
      </c>
      <c r="E56" s="37">
        <v>23</v>
      </c>
      <c r="F56" s="37">
        <v>5</v>
      </c>
      <c r="G56" s="37">
        <v>7</v>
      </c>
      <c r="H56" s="37">
        <v>5</v>
      </c>
      <c r="I56" s="37">
        <v>7</v>
      </c>
      <c r="J56" s="57">
        <v>7</v>
      </c>
      <c r="K56" s="58">
        <f t="shared" si="47"/>
        <v>73</v>
      </c>
      <c r="M56" s="55"/>
      <c r="N56" s="55"/>
      <c r="O56" s="55"/>
      <c r="P56" s="55"/>
      <c r="Q56" s="55"/>
      <c r="R56" s="55"/>
      <c r="S56" s="55"/>
      <c r="T56" s="55"/>
      <c r="U56" s="55"/>
    </row>
    <row r="57" spans="1:29" ht="18.95" customHeight="1" thickBot="1" x14ac:dyDescent="0.35">
      <c r="A57" s="78" t="s">
        <v>99</v>
      </c>
      <c r="B57" s="37">
        <v>11</v>
      </c>
      <c r="C57" s="37">
        <v>11</v>
      </c>
      <c r="D57" s="37">
        <v>15</v>
      </c>
      <c r="E57" s="37">
        <v>3</v>
      </c>
      <c r="F57" s="37">
        <v>0</v>
      </c>
      <c r="G57" s="37">
        <v>0</v>
      </c>
      <c r="H57" s="37">
        <v>0</v>
      </c>
      <c r="I57" s="37">
        <v>0</v>
      </c>
      <c r="J57" s="57">
        <v>0</v>
      </c>
      <c r="K57" s="58">
        <f t="shared" si="47"/>
        <v>40</v>
      </c>
      <c r="M57" s="55"/>
      <c r="N57" s="55"/>
      <c r="O57" s="55"/>
      <c r="P57" s="55"/>
      <c r="Q57" s="55"/>
      <c r="R57" s="55"/>
      <c r="S57" s="55"/>
      <c r="T57" s="55"/>
      <c r="U57" s="55"/>
    </row>
    <row r="58" spans="1:29" ht="19.5" thickBot="1" x14ac:dyDescent="0.35">
      <c r="A58" s="66" t="s">
        <v>103</v>
      </c>
      <c r="B58" s="79">
        <v>2</v>
      </c>
      <c r="C58" s="79">
        <v>17</v>
      </c>
      <c r="D58" s="79">
        <v>0</v>
      </c>
      <c r="E58" s="79">
        <v>21</v>
      </c>
      <c r="F58" s="79">
        <v>0</v>
      </c>
      <c r="G58" s="79">
        <v>2</v>
      </c>
      <c r="H58" s="79">
        <v>0</v>
      </c>
      <c r="I58" s="79">
        <v>0</v>
      </c>
      <c r="J58" s="79">
        <v>0</v>
      </c>
      <c r="K58" s="58">
        <f t="shared" si="47"/>
        <v>42</v>
      </c>
      <c r="M58" s="55"/>
      <c r="N58" s="55"/>
      <c r="O58" s="55"/>
      <c r="P58" s="55"/>
      <c r="Q58" s="55"/>
      <c r="R58" s="55"/>
      <c r="S58" s="55"/>
      <c r="T58" s="55"/>
      <c r="U58" s="55"/>
    </row>
    <row r="59" spans="1:29" ht="18.75" x14ac:dyDescent="0.3">
      <c r="A59" s="69"/>
      <c r="B59" s="70"/>
      <c r="C59" s="70"/>
      <c r="D59" s="70"/>
      <c r="E59" s="70"/>
      <c r="F59" s="70"/>
      <c r="G59" s="70"/>
      <c r="H59" s="70"/>
      <c r="I59" s="70"/>
      <c r="J59" s="70"/>
      <c r="K59" s="71"/>
      <c r="M59" s="55"/>
      <c r="N59" s="55"/>
      <c r="O59" s="55"/>
      <c r="P59" s="55"/>
      <c r="Q59" s="55"/>
      <c r="R59" s="55"/>
      <c r="S59" s="55"/>
      <c r="T59" s="55"/>
      <c r="U59" s="55"/>
    </row>
    <row r="60" spans="1:29" ht="15.75" thickBot="1" x14ac:dyDescent="0.3">
      <c r="M60" s="55"/>
      <c r="N60" s="55"/>
      <c r="O60" s="55"/>
      <c r="P60" s="55"/>
      <c r="Q60" s="55"/>
      <c r="R60" s="55"/>
      <c r="S60" s="55"/>
      <c r="T60" s="55"/>
      <c r="U60" s="55"/>
    </row>
    <row r="61" spans="1:29" ht="19.5" thickBot="1" x14ac:dyDescent="0.35">
      <c r="A61" s="68" t="s">
        <v>101</v>
      </c>
      <c r="B61" s="80">
        <v>4</v>
      </c>
      <c r="C61" s="80">
        <v>4</v>
      </c>
      <c r="D61" s="80">
        <v>4</v>
      </c>
      <c r="E61" s="80">
        <v>5</v>
      </c>
      <c r="F61" s="80">
        <v>2</v>
      </c>
      <c r="G61" s="80">
        <v>6</v>
      </c>
      <c r="H61" s="80">
        <v>2</v>
      </c>
      <c r="I61" s="80">
        <v>4</v>
      </c>
      <c r="J61" s="81">
        <v>6</v>
      </c>
      <c r="K61" s="58">
        <f t="shared" ref="K61" si="48">SUM(B61:J61)</f>
        <v>37</v>
      </c>
      <c r="M61" s="55"/>
      <c r="N61" s="55"/>
      <c r="O61" s="55"/>
      <c r="P61" s="55"/>
      <c r="Q61" s="55"/>
      <c r="R61" s="55"/>
      <c r="S61" s="55"/>
      <c r="T61" s="55"/>
      <c r="U61" s="55"/>
    </row>
    <row r="62" spans="1:29" ht="15.75" thickBot="1" x14ac:dyDescent="0.3">
      <c r="A62" s="72" t="s">
        <v>102</v>
      </c>
      <c r="B62" s="70">
        <v>48</v>
      </c>
      <c r="C62" s="70">
        <v>48</v>
      </c>
      <c r="D62" s="70">
        <v>48</v>
      </c>
      <c r="E62" s="70">
        <v>48</v>
      </c>
      <c r="F62" s="70">
        <v>48</v>
      </c>
      <c r="G62" s="70">
        <v>48</v>
      </c>
      <c r="H62" s="70">
        <v>48</v>
      </c>
      <c r="I62" s="70">
        <v>48</v>
      </c>
      <c r="J62" s="70">
        <v>48</v>
      </c>
      <c r="K62" s="73">
        <v>48</v>
      </c>
      <c r="M62" s="55"/>
      <c r="N62" s="55"/>
      <c r="O62" s="55"/>
      <c r="P62" s="55"/>
      <c r="Q62" s="55"/>
      <c r="R62" s="55"/>
      <c r="S62" s="55"/>
      <c r="T62" s="55"/>
      <c r="U62" s="55"/>
    </row>
    <row r="63" spans="1:29" ht="16.5" thickBot="1" x14ac:dyDescent="0.3">
      <c r="A63" s="82" t="s">
        <v>104</v>
      </c>
      <c r="B63" s="79">
        <f>B61*B62</f>
        <v>192</v>
      </c>
      <c r="C63" s="79">
        <f t="shared" ref="C63:J63" si="49">C61*C62</f>
        <v>192</v>
      </c>
      <c r="D63" s="79">
        <f t="shared" si="49"/>
        <v>192</v>
      </c>
      <c r="E63" s="79">
        <f t="shared" si="49"/>
        <v>240</v>
      </c>
      <c r="F63" s="79">
        <f t="shared" si="49"/>
        <v>96</v>
      </c>
      <c r="G63" s="79">
        <f t="shared" si="49"/>
        <v>288</v>
      </c>
      <c r="H63" s="79">
        <f t="shared" si="49"/>
        <v>96</v>
      </c>
      <c r="I63" s="79">
        <f t="shared" si="49"/>
        <v>192</v>
      </c>
      <c r="J63" s="83">
        <f t="shared" si="49"/>
        <v>288</v>
      </c>
      <c r="K63" s="67">
        <f>K61*K62</f>
        <v>1776</v>
      </c>
    </row>
    <row r="64" spans="1:29" ht="15.75" thickBot="1" x14ac:dyDescent="0.3"/>
    <row r="65" spans="1:11" ht="19.5" thickBot="1" x14ac:dyDescent="0.35">
      <c r="A65" s="74" t="s">
        <v>106</v>
      </c>
      <c r="B65">
        <v>100</v>
      </c>
      <c r="C65">
        <v>23</v>
      </c>
      <c r="D65">
        <v>45</v>
      </c>
      <c r="E65">
        <v>26</v>
      </c>
      <c r="F65">
        <v>35</v>
      </c>
      <c r="G65">
        <v>56</v>
      </c>
      <c r="H65">
        <v>50</v>
      </c>
      <c r="I65">
        <v>60</v>
      </c>
      <c r="J65">
        <v>48</v>
      </c>
      <c r="K65" s="58">
        <f t="shared" ref="K65" si="50">SUM(B65:J65)</f>
        <v>443</v>
      </c>
    </row>
  </sheetData>
  <mergeCells count="10">
    <mergeCell ref="Q2:S2"/>
    <mergeCell ref="T2:V2"/>
    <mergeCell ref="W2:Y2"/>
    <mergeCell ref="Z2:AB2"/>
    <mergeCell ref="B51:J51"/>
    <mergeCell ref="B2:D2"/>
    <mergeCell ref="E2:G2"/>
    <mergeCell ref="H2:J2"/>
    <mergeCell ref="K2:M2"/>
    <mergeCell ref="N2:P2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activeCell="B22" sqref="B22"/>
    </sheetView>
  </sheetViews>
  <sheetFormatPr defaultRowHeight="15" x14ac:dyDescent="0.25"/>
  <cols>
    <col min="1" max="1" width="40.85546875" customWidth="1"/>
    <col min="2" max="9" width="11.7109375" customWidth="1"/>
    <col min="10" max="10" width="15" customWidth="1"/>
    <col min="11" max="11" width="12.140625" customWidth="1"/>
  </cols>
  <sheetData>
    <row r="1" spans="1:10" ht="16.5" thickBot="1" x14ac:dyDescent="0.3">
      <c r="A1" s="2"/>
    </row>
    <row r="2" spans="1:10" ht="35.25" thickBot="1" x14ac:dyDescent="0.35">
      <c r="A2" s="49" t="s">
        <v>67</v>
      </c>
      <c r="B2" s="51">
        <v>45658</v>
      </c>
      <c r="C2" s="51">
        <v>45717</v>
      </c>
      <c r="D2" s="51">
        <v>45748</v>
      </c>
      <c r="E2" s="51">
        <v>45778</v>
      </c>
      <c r="F2" s="51">
        <v>45809</v>
      </c>
      <c r="G2" s="51">
        <v>45839</v>
      </c>
      <c r="H2" s="51">
        <v>45870</v>
      </c>
      <c r="I2" s="51">
        <v>45901</v>
      </c>
      <c r="J2" s="38" t="s">
        <v>68</v>
      </c>
    </row>
    <row r="3" spans="1:10" ht="17.25" x14ac:dyDescent="0.25">
      <c r="A3" s="48" t="s">
        <v>18</v>
      </c>
      <c r="B3" s="50">
        <v>9400</v>
      </c>
      <c r="C3" s="50">
        <v>9916</v>
      </c>
      <c r="D3" s="52">
        <v>11866</v>
      </c>
      <c r="E3" s="52">
        <v>12366</v>
      </c>
      <c r="F3" s="52">
        <v>13956</v>
      </c>
      <c r="G3" s="52">
        <v>12356</v>
      </c>
      <c r="H3" s="52">
        <v>12356</v>
      </c>
      <c r="I3" s="52">
        <v>12356</v>
      </c>
      <c r="J3" s="36"/>
    </row>
    <row r="4" spans="1:10" ht="17.25" x14ac:dyDescent="0.25">
      <c r="A4" s="43" t="s">
        <v>15</v>
      </c>
      <c r="B4" s="40">
        <v>516</v>
      </c>
      <c r="C4" s="40">
        <v>2595</v>
      </c>
      <c r="D4" s="44">
        <v>1500</v>
      </c>
      <c r="E4" s="44">
        <v>2350</v>
      </c>
      <c r="F4" s="44">
        <v>0</v>
      </c>
      <c r="G4" s="44">
        <v>0</v>
      </c>
      <c r="H4" s="44">
        <v>0</v>
      </c>
      <c r="I4" s="44">
        <v>2847</v>
      </c>
      <c r="J4" s="40">
        <f t="shared" ref="J4:J5" si="0">SUM(B4:I4)</f>
        <v>9808</v>
      </c>
    </row>
    <row r="5" spans="1:10" ht="17.25" x14ac:dyDescent="0.25">
      <c r="A5" s="41" t="s">
        <v>16</v>
      </c>
      <c r="B5" s="39">
        <v>0</v>
      </c>
      <c r="C5" s="39">
        <f>-645</f>
        <v>-645</v>
      </c>
      <c r="D5" s="45">
        <v>-1000</v>
      </c>
      <c r="E5" s="45">
        <v>-760</v>
      </c>
      <c r="F5" s="45">
        <v>-1600</v>
      </c>
      <c r="G5" s="45">
        <v>0</v>
      </c>
      <c r="H5" s="45">
        <v>0</v>
      </c>
      <c r="I5" s="45">
        <v>-500</v>
      </c>
      <c r="J5" s="39">
        <f t="shared" si="0"/>
        <v>-4505</v>
      </c>
    </row>
    <row r="6" spans="1:10" ht="18" thickBot="1" x14ac:dyDescent="0.3">
      <c r="A6" s="35" t="s">
        <v>17</v>
      </c>
      <c r="B6" s="36">
        <f>SUM(B3:B5)</f>
        <v>9916</v>
      </c>
      <c r="C6" s="36">
        <f t="shared" ref="C6:I6" si="1">SUM(C3:C5)</f>
        <v>11866</v>
      </c>
      <c r="D6" s="36">
        <f t="shared" si="1"/>
        <v>12366</v>
      </c>
      <c r="E6" s="36">
        <f t="shared" si="1"/>
        <v>13956</v>
      </c>
      <c r="F6" s="36">
        <f t="shared" si="1"/>
        <v>12356</v>
      </c>
      <c r="G6" s="36">
        <f t="shared" si="1"/>
        <v>12356</v>
      </c>
      <c r="H6" s="36">
        <f t="shared" si="1"/>
        <v>12356</v>
      </c>
      <c r="I6" s="37">
        <f t="shared" si="1"/>
        <v>14703</v>
      </c>
      <c r="J6" s="46"/>
    </row>
    <row r="7" spans="1:10" ht="18" thickBot="1" x14ac:dyDescent="0.3">
      <c r="A7" s="42" t="s">
        <v>69</v>
      </c>
      <c r="J7" s="47">
        <f>I6-B3</f>
        <v>5303</v>
      </c>
    </row>
    <row r="8" spans="1:10" ht="15.75" x14ac:dyDescent="0.25">
      <c r="A8" s="2"/>
      <c r="I8" s="8"/>
    </row>
    <row r="9" spans="1:10" ht="15.75" x14ac:dyDescent="0.25">
      <c r="A9" s="2"/>
      <c r="I9" s="8"/>
    </row>
    <row r="10" spans="1:10" ht="15.75" x14ac:dyDescent="0.25">
      <c r="A10" s="2"/>
      <c r="I10" s="8"/>
    </row>
    <row r="11" spans="1:10" ht="15.75" x14ac:dyDescent="0.25">
      <c r="A11" s="2"/>
      <c r="F11" s="10"/>
      <c r="I11" s="8"/>
    </row>
    <row r="12" spans="1:10" ht="15.75" x14ac:dyDescent="0.25">
      <c r="A12" s="2"/>
      <c r="I12" s="8"/>
      <c r="J12" s="10"/>
    </row>
    <row r="13" spans="1:10" x14ac:dyDescent="0.25">
      <c r="F13" s="8"/>
      <c r="J13" s="9"/>
    </row>
    <row r="14" spans="1:10" ht="15.75" x14ac:dyDescent="0.25">
      <c r="A14" s="4"/>
      <c r="F14" s="8"/>
      <c r="H14" s="10"/>
      <c r="J14" s="9"/>
    </row>
    <row r="15" spans="1:10" ht="15.75" x14ac:dyDescent="0.25">
      <c r="A15" s="4"/>
      <c r="F15" s="8"/>
      <c r="J15" s="9"/>
    </row>
    <row r="16" spans="1:10" ht="15.75" x14ac:dyDescent="0.25">
      <c r="A16" s="4"/>
    </row>
    <row r="17" spans="1:1" ht="15.75" x14ac:dyDescent="0.25">
      <c r="A17" s="5"/>
    </row>
    <row r="19" spans="1:1" ht="15.75" x14ac:dyDescent="0.25">
      <c r="A19" s="3"/>
    </row>
    <row r="20" spans="1:1" ht="15.75" x14ac:dyDescent="0.25">
      <c r="A20" s="3"/>
    </row>
    <row r="21" spans="1:1" ht="15.75" x14ac:dyDescent="0.25">
      <c r="A21" s="3"/>
    </row>
    <row r="22" spans="1:1" ht="15.75" x14ac:dyDescent="0.25">
      <c r="A22" s="3"/>
    </row>
  </sheetData>
  <pageMargins left="0.7" right="0.7" top="0.75" bottom="0.75" header="0.3" footer="0.3"/>
  <pageSetup paperSize="9" orientation="portrait" horizontalDpi="1200" verticalDpi="1200" r:id="rId1"/>
  <ignoredErrors>
    <ignoredError sqref="B6 D6:I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selection activeCell="A22" sqref="A22"/>
    </sheetView>
  </sheetViews>
  <sheetFormatPr defaultRowHeight="15" x14ac:dyDescent="0.25"/>
  <cols>
    <col min="1" max="1" width="35.42578125" customWidth="1"/>
    <col min="2" max="2" width="12" customWidth="1"/>
    <col min="3" max="3" width="12.42578125" customWidth="1"/>
    <col min="4" max="4" width="11.28515625" customWidth="1"/>
    <col min="5" max="5" width="10.5703125" customWidth="1"/>
    <col min="6" max="6" width="11.28515625" customWidth="1"/>
    <col min="8" max="8" width="38.7109375" customWidth="1"/>
    <col min="9" max="9" width="21.42578125" customWidth="1"/>
    <col min="10" max="10" width="19.140625" customWidth="1"/>
    <col min="11" max="11" width="18.28515625" customWidth="1"/>
  </cols>
  <sheetData>
    <row r="1" spans="1:11" ht="19.5" thickBot="1" x14ac:dyDescent="0.35">
      <c r="C1" s="90" t="s">
        <v>65</v>
      </c>
      <c r="D1" s="90"/>
      <c r="E1" s="90"/>
    </row>
    <row r="2" spans="1:11" ht="16.5" thickBot="1" x14ac:dyDescent="0.3">
      <c r="A2" s="17" t="s">
        <v>63</v>
      </c>
      <c r="B2" s="19" t="s">
        <v>64</v>
      </c>
      <c r="C2" t="s">
        <v>23</v>
      </c>
      <c r="D2" t="s">
        <v>24</v>
      </c>
      <c r="E2" t="s">
        <v>25</v>
      </c>
      <c r="H2" s="31" t="s">
        <v>47</v>
      </c>
      <c r="I2" s="32" t="s">
        <v>23</v>
      </c>
      <c r="J2" s="32" t="s">
        <v>24</v>
      </c>
      <c r="K2" s="33" t="s">
        <v>25</v>
      </c>
    </row>
    <row r="3" spans="1:11" ht="15.75" x14ac:dyDescent="0.25">
      <c r="A3" s="15" t="s">
        <v>55</v>
      </c>
      <c r="B3" s="20">
        <f>SUM(C3:E3)</f>
        <v>5025</v>
      </c>
      <c r="C3" s="14">
        <v>1684</v>
      </c>
      <c r="D3" s="14">
        <v>1711</v>
      </c>
      <c r="E3" s="14">
        <v>1630</v>
      </c>
      <c r="H3" s="11" t="s">
        <v>26</v>
      </c>
      <c r="I3" s="14">
        <v>127470</v>
      </c>
      <c r="J3" s="14">
        <v>128533</v>
      </c>
      <c r="K3" s="25">
        <v>131579</v>
      </c>
    </row>
    <row r="4" spans="1:11" ht="15.75" x14ac:dyDescent="0.25">
      <c r="A4" s="15" t="s">
        <v>56</v>
      </c>
      <c r="B4" s="20">
        <f t="shared" ref="B4:B9" si="0">SUM(C4:E4)</f>
        <v>2076</v>
      </c>
      <c r="C4" s="14">
        <v>700</v>
      </c>
      <c r="D4" s="14">
        <v>695</v>
      </c>
      <c r="E4" s="14">
        <v>681</v>
      </c>
      <c r="H4" s="11" t="s">
        <v>27</v>
      </c>
      <c r="I4" s="14">
        <v>19900</v>
      </c>
      <c r="J4" s="14">
        <v>18052</v>
      </c>
      <c r="K4" s="25">
        <v>18300</v>
      </c>
    </row>
    <row r="5" spans="1:11" ht="15.75" x14ac:dyDescent="0.25">
      <c r="A5" s="15" t="s">
        <v>57</v>
      </c>
      <c r="B5" s="20">
        <f t="shared" si="0"/>
        <v>387582</v>
      </c>
      <c r="C5" s="14">
        <v>127470</v>
      </c>
      <c r="D5" s="14">
        <v>128533</v>
      </c>
      <c r="E5" s="14">
        <v>131579</v>
      </c>
      <c r="H5" s="11" t="s">
        <v>28</v>
      </c>
      <c r="I5" s="14">
        <v>20970</v>
      </c>
      <c r="J5" s="14">
        <v>22000</v>
      </c>
      <c r="K5" s="25">
        <v>22100</v>
      </c>
    </row>
    <row r="6" spans="1:11" ht="15.75" x14ac:dyDescent="0.25">
      <c r="A6" s="22" t="s">
        <v>61</v>
      </c>
      <c r="B6" s="23">
        <f t="shared" si="0"/>
        <v>40060</v>
      </c>
      <c r="C6" s="24">
        <v>17600</v>
      </c>
      <c r="D6" s="21">
        <v>11231</v>
      </c>
      <c r="E6" s="21">
        <v>11229</v>
      </c>
      <c r="H6" s="11" t="s">
        <v>29</v>
      </c>
      <c r="I6" s="14">
        <v>1684</v>
      </c>
      <c r="J6" s="14">
        <v>1711</v>
      </c>
      <c r="K6" s="25">
        <v>1630</v>
      </c>
    </row>
    <row r="7" spans="1:11" ht="15.75" x14ac:dyDescent="0.25">
      <c r="A7" s="15" t="s">
        <v>58</v>
      </c>
      <c r="B7" s="20">
        <f t="shared" si="0"/>
        <v>56252</v>
      </c>
      <c r="C7" s="14">
        <v>19900</v>
      </c>
      <c r="D7" s="14">
        <v>18052</v>
      </c>
      <c r="E7" s="14">
        <v>18300</v>
      </c>
      <c r="H7" s="11" t="s">
        <v>30</v>
      </c>
      <c r="I7" s="14">
        <v>131.69999999999999</v>
      </c>
      <c r="J7" s="14">
        <v>131.80000000000001</v>
      </c>
      <c r="K7" s="25">
        <v>83.9</v>
      </c>
    </row>
    <row r="8" spans="1:11" ht="15.75" x14ac:dyDescent="0.25">
      <c r="A8" s="15" t="s">
        <v>59</v>
      </c>
      <c r="B8" s="20">
        <f t="shared" si="0"/>
        <v>65070</v>
      </c>
      <c r="C8" s="14">
        <v>20970</v>
      </c>
      <c r="D8" s="14">
        <v>22000</v>
      </c>
      <c r="E8" s="14">
        <v>22100</v>
      </c>
      <c r="H8" s="11" t="s">
        <v>31</v>
      </c>
      <c r="I8" s="14">
        <v>700</v>
      </c>
      <c r="J8" s="14">
        <v>695</v>
      </c>
      <c r="K8" s="25">
        <v>681</v>
      </c>
    </row>
    <row r="9" spans="1:11" ht="15.75" x14ac:dyDescent="0.25">
      <c r="A9" s="22" t="s">
        <v>60</v>
      </c>
      <c r="B9" s="23">
        <f t="shared" si="0"/>
        <v>226200</v>
      </c>
      <c r="C9" s="24">
        <v>69000</v>
      </c>
      <c r="D9" s="21">
        <v>77250</v>
      </c>
      <c r="E9" s="21">
        <v>79950</v>
      </c>
      <c r="H9" s="11" t="s">
        <v>32</v>
      </c>
      <c r="I9" s="21">
        <v>69000</v>
      </c>
      <c r="J9" s="21">
        <v>77250</v>
      </c>
      <c r="K9" s="26">
        <v>79950</v>
      </c>
    </row>
    <row r="10" spans="1:11" ht="15.75" x14ac:dyDescent="0.25">
      <c r="H10" s="11" t="s">
        <v>33</v>
      </c>
      <c r="I10" s="14">
        <v>43550</v>
      </c>
      <c r="J10" s="14">
        <v>47700</v>
      </c>
      <c r="K10" s="25">
        <v>46800</v>
      </c>
    </row>
    <row r="11" spans="1:11" ht="15.75" x14ac:dyDescent="0.25">
      <c r="H11" s="11" t="s">
        <v>34</v>
      </c>
      <c r="I11" s="14">
        <v>13850</v>
      </c>
      <c r="J11" s="14">
        <v>15250</v>
      </c>
      <c r="K11" s="25">
        <v>17550</v>
      </c>
    </row>
    <row r="12" spans="1:11" ht="15.75" x14ac:dyDescent="0.25">
      <c r="A12" t="s">
        <v>66</v>
      </c>
      <c r="E12" s="10"/>
      <c r="H12" s="11" t="s">
        <v>35</v>
      </c>
      <c r="I12" s="14">
        <v>11600</v>
      </c>
      <c r="J12" s="14">
        <v>14300</v>
      </c>
      <c r="K12" s="25">
        <v>15600</v>
      </c>
    </row>
    <row r="13" spans="1:11" ht="18.75" x14ac:dyDescent="0.3">
      <c r="A13" s="17" t="s">
        <v>63</v>
      </c>
      <c r="B13" s="18" t="s">
        <v>62</v>
      </c>
      <c r="H13" s="11" t="s">
        <v>36</v>
      </c>
      <c r="I13" s="21">
        <v>17600</v>
      </c>
      <c r="J13" s="21">
        <v>11231</v>
      </c>
      <c r="K13" s="26">
        <v>11229</v>
      </c>
    </row>
    <row r="14" spans="1:11" ht="15.75" x14ac:dyDescent="0.25">
      <c r="A14" s="15" t="s">
        <v>55</v>
      </c>
      <c r="B14" s="16" t="s">
        <v>48</v>
      </c>
      <c r="H14" s="11" t="s">
        <v>37</v>
      </c>
      <c r="I14" s="14">
        <v>4500</v>
      </c>
      <c r="J14" s="14">
        <v>4650</v>
      </c>
      <c r="K14" s="25">
        <v>4800</v>
      </c>
    </row>
    <row r="15" spans="1:11" ht="15.75" x14ac:dyDescent="0.25">
      <c r="A15" s="15" t="s">
        <v>56</v>
      </c>
      <c r="B15" s="16" t="s">
        <v>49</v>
      </c>
      <c r="H15" s="12" t="s">
        <v>38</v>
      </c>
      <c r="I15" s="14">
        <v>6900</v>
      </c>
      <c r="J15" s="14">
        <v>1680</v>
      </c>
      <c r="K15" s="25">
        <v>1686</v>
      </c>
    </row>
    <row r="16" spans="1:11" ht="15.75" x14ac:dyDescent="0.25">
      <c r="A16" s="15" t="s">
        <v>57</v>
      </c>
      <c r="B16" s="16" t="s">
        <v>50</v>
      </c>
      <c r="H16" s="12" t="s">
        <v>39</v>
      </c>
      <c r="I16" s="14">
        <v>0</v>
      </c>
      <c r="J16" s="14">
        <v>0</v>
      </c>
      <c r="K16" s="25">
        <v>0</v>
      </c>
    </row>
    <row r="17" spans="1:11" ht="15.75" x14ac:dyDescent="0.25">
      <c r="A17" s="22" t="s">
        <v>61</v>
      </c>
      <c r="B17" s="34" t="s">
        <v>51</v>
      </c>
      <c r="H17" s="11" t="s">
        <v>40</v>
      </c>
      <c r="I17" s="14">
        <v>900</v>
      </c>
      <c r="J17" s="14">
        <v>785</v>
      </c>
      <c r="K17" s="25">
        <v>843</v>
      </c>
    </row>
    <row r="18" spans="1:11" ht="15.75" x14ac:dyDescent="0.25">
      <c r="A18" s="15" t="s">
        <v>58</v>
      </c>
      <c r="B18" s="16" t="s">
        <v>52</v>
      </c>
      <c r="H18" s="11" t="s">
        <v>41</v>
      </c>
      <c r="I18" s="14">
        <v>5300</v>
      </c>
      <c r="J18" s="14">
        <v>4116</v>
      </c>
      <c r="K18" s="25">
        <v>3900</v>
      </c>
    </row>
    <row r="19" spans="1:11" ht="31.5" x14ac:dyDescent="0.25">
      <c r="A19" s="15" t="s">
        <v>59</v>
      </c>
      <c r="B19" s="16" t="s">
        <v>53</v>
      </c>
      <c r="H19" s="12" t="s">
        <v>42</v>
      </c>
      <c r="I19" s="13">
        <v>65.900000000000006</v>
      </c>
      <c r="J19" s="13">
        <v>58.2</v>
      </c>
      <c r="K19" s="27">
        <v>66</v>
      </c>
    </row>
    <row r="20" spans="1:11" ht="31.5" x14ac:dyDescent="0.25">
      <c r="A20" s="22" t="s">
        <v>60</v>
      </c>
      <c r="B20" s="34" t="s">
        <v>54</v>
      </c>
      <c r="H20" s="12" t="s">
        <v>43</v>
      </c>
      <c r="I20" s="13">
        <v>78.099999999999994</v>
      </c>
      <c r="J20" s="13">
        <v>70.599999999999994</v>
      </c>
      <c r="K20" s="27">
        <v>78.7</v>
      </c>
    </row>
    <row r="21" spans="1:11" ht="31.5" x14ac:dyDescent="0.25">
      <c r="H21" s="12" t="s">
        <v>44</v>
      </c>
      <c r="I21" s="13">
        <v>12.2</v>
      </c>
      <c r="J21" s="13">
        <v>12.4</v>
      </c>
      <c r="K21" s="27">
        <v>12.7</v>
      </c>
    </row>
    <row r="22" spans="1:11" ht="47.25" x14ac:dyDescent="0.25">
      <c r="H22" s="12" t="s">
        <v>45</v>
      </c>
      <c r="I22" s="13">
        <v>52</v>
      </c>
      <c r="J22" s="13">
        <v>55</v>
      </c>
      <c r="K22" s="27">
        <v>52.5</v>
      </c>
    </row>
    <row r="23" spans="1:11" ht="16.5" thickBot="1" x14ac:dyDescent="0.3">
      <c r="H23" s="28" t="s">
        <v>46</v>
      </c>
      <c r="I23" s="29">
        <v>22.1</v>
      </c>
      <c r="J23" s="29">
        <v>41</v>
      </c>
      <c r="K23" s="30">
        <v>39.4</v>
      </c>
    </row>
  </sheetData>
  <mergeCells count="1">
    <mergeCell ref="C1:E1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Продуктові витрати</vt:lpstr>
      <vt:lpstr>Фінансовий звіт</vt:lpstr>
      <vt:lpstr>Кухня за 9 міс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2024-05-12T06:02:21Z</dcterms:created>
  <dcterms:modified xsi:type="dcterms:W3CDTF">2025-12-27T14:45:09Z</dcterms:modified>
</cp:coreProperties>
</file>